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harts/chart4.xml" ContentType="application/vnd.openxmlformats-officedocument.drawingml.chart+xml"/>
  <Override PartName="/xl/comments6.xml" ContentType="application/vnd.openxmlformats-officedocument.spreadsheetml.comments+xml"/>
  <Override PartName="/xl/drawings/drawing6.xml" ContentType="application/vnd.openxmlformats-officedocument.drawing+xml"/>
  <Override PartName="/xl/comments7.xml" ContentType="application/vnd.openxmlformats-officedocument.spreadsheetml.comments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omments8.xml" ContentType="application/vnd.openxmlformats-officedocument.spreadsheetml.comments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08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work/Documents/Old Stuff 21/2021 H1 colo pricing/deliverables/"/>
    </mc:Choice>
  </mc:AlternateContent>
  <xr:revisionPtr revIDLastSave="0" documentId="13_ncr:1_{F0C587C7-3E2B-E742-82A2-327AA313F90D}" xr6:coauthVersionLast="47" xr6:coauthVersionMax="47" xr10:uidLastSave="{00000000-0000-0000-0000-000000000000}"/>
  <bookViews>
    <workbookView xWindow="500" yWindow="460" windowWidth="24840" windowHeight="15040" tabRatio="807" xr2:uid="{00000000-000D-0000-FFFF-FFFF00000000}"/>
  </bookViews>
  <sheets>
    <sheet name="Table of Contents" sheetId="33" r:id="rId1"/>
    <sheet name="All Data" sheetId="1" r:id="rId2"/>
    <sheet name="P-kw Operator" sheetId="6" r:id="rId3"/>
    <sheet name="XC MRC Operator" sheetId="21" r:id="rId4"/>
    <sheet name="Cab Install NRC Operator" sheetId="22" r:id="rId5"/>
    <sheet name="TCO Operator" sheetId="23" r:id="rId6"/>
    <sheet name="P-kw Stats" sheetId="24" r:id="rId7"/>
    <sheet name="XC Stats" sheetId="26" r:id="rId8"/>
    <sheet name="Cabinet Install Stats" sheetId="27" r:id="rId9"/>
    <sheet name="TCO Stats" sheetId="29" r:id="rId10"/>
    <sheet name="Operator Time Series Charts" sheetId="35" r:id="rId11"/>
    <sheet name="Stats Series" sheetId="36" r:id="rId12"/>
    <sheet name="Stats Series Charts" sheetId="39" r:id="rId13"/>
    <sheet name="Pivot" sheetId="4" state="veryHidden" r:id="rId14"/>
    <sheet name="Count Pivot" sheetId="15" state="veryHidden" r:id="rId15"/>
    <sheet name="Carrier Pivot" sheetId="38" state="veryHidden" r:id="rId16"/>
    <sheet name="References" sheetId="37" state="veryHidden" r:id="rId17"/>
  </sheets>
  <externalReferences>
    <externalReference r:id="rId18"/>
  </externalReferences>
  <definedNames>
    <definedName name="_xlnm._FilterDatabase" localSheetId="1" hidden="1">'All Data'!$B$3:$Q$15</definedName>
    <definedName name="_xlnm._FilterDatabase" localSheetId="4" hidden="1">'Cab Install NRC Operator'!$B:$B</definedName>
    <definedName name="_xlnm._FilterDatabase" localSheetId="8" hidden="1">'Cabinet Install Stats'!$B$3:$I$5</definedName>
    <definedName name="_xlnm._FilterDatabase" localSheetId="2" hidden="1">'P-kw Operator'!$B:$B</definedName>
    <definedName name="_xlnm._FilterDatabase" localSheetId="6" hidden="1">'P-kw Stats'!$B$3:$Q$9</definedName>
    <definedName name="_xlnm._FilterDatabase" localSheetId="11" hidden="1">'Stats Series'!$B$3:$N$59</definedName>
    <definedName name="_xlnm._FilterDatabase" localSheetId="5" hidden="1">'TCO Operator'!$B:$B</definedName>
    <definedName name="_xlnm._FilterDatabase" localSheetId="9" hidden="1">'TCO Stats'!$B$5:$I$28</definedName>
    <definedName name="_xlnm._FilterDatabase" localSheetId="3" hidden="1">'XC MRC Operator'!$B:$B</definedName>
    <definedName name="_xlnm._FilterDatabase" localSheetId="7" hidden="1">'XC Stats'!$B$3:$Q$5</definedName>
    <definedName name="Cities">References!$D$2:$D$3</definedName>
    <definedName name="Europe">References!$D$2:$D$2</definedName>
    <definedName name="_xlnm.Extract" localSheetId="1">'All Data'!#REF!</definedName>
    <definedName name="_xlnm.Extract" localSheetId="4">'Cab Install NRC Operator'!$J:$J</definedName>
    <definedName name="_xlnm.Extract" localSheetId="2">'P-kw Operator'!$L:$L</definedName>
    <definedName name="_xlnm.Extract" localSheetId="3">'XC MRC Operator'!$L:$L</definedName>
    <definedName name="Metric" localSheetId="11">[1]References!$I$2:$I$7</definedName>
    <definedName name="Metric">References!$L$2:$L$8</definedName>
    <definedName name="MetricLKUP" localSheetId="11">[1]References!$I$2:$J$7</definedName>
    <definedName name="MetricLKUP">References!$L$2:$M$8</definedName>
    <definedName name="Region" localSheetId="11">[1]References!$F$2:$F$6</definedName>
    <definedName name="Region">References!$I$2:$I$3</definedName>
    <definedName name="RegionLKUP" localSheetId="11">[1]References!$F$2:$G$6</definedName>
    <definedName name="RegionLKUP">References!$I$2:$J$3</definedName>
    <definedName name="US_CAN">References!$D$3:$D$3</definedName>
    <definedName name="variables">References!$A$2:$A$9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" i="23" l="1"/>
  <c r="C4" i="23"/>
  <c r="D4" i="23"/>
  <c r="E4" i="23"/>
  <c r="E6" i="23" s="1"/>
  <c r="F4" i="23"/>
  <c r="B5" i="23"/>
  <c r="C5" i="23"/>
  <c r="D5" i="23"/>
  <c r="D7" i="23" s="1"/>
  <c r="E5" i="23"/>
  <c r="E7" i="23" s="1"/>
  <c r="F5" i="23"/>
  <c r="B6" i="23"/>
  <c r="C6" i="23"/>
  <c r="C8" i="23" s="1"/>
  <c r="C10" i="23" s="1"/>
  <c r="C12" i="23" s="1"/>
  <c r="C14" i="23" s="1"/>
  <c r="C16" i="23" s="1"/>
  <c r="D6" i="23"/>
  <c r="F6" i="23"/>
  <c r="B7" i="23"/>
  <c r="C7" i="23"/>
  <c r="F7" i="23"/>
  <c r="B8" i="23"/>
  <c r="D8" i="23"/>
  <c r="E8" i="23"/>
  <c r="E10" i="23" s="1"/>
  <c r="F8" i="23"/>
  <c r="B9" i="23"/>
  <c r="C9" i="23"/>
  <c r="D9" i="23"/>
  <c r="D11" i="23" s="1"/>
  <c r="D13" i="23" s="1"/>
  <c r="D15" i="23" s="1"/>
  <c r="D17" i="23" s="1"/>
  <c r="D19" i="23" s="1"/>
  <c r="E9" i="23"/>
  <c r="F9" i="23"/>
  <c r="B10" i="23"/>
  <c r="D10" i="23"/>
  <c r="F10" i="23"/>
  <c r="B11" i="23"/>
  <c r="B13" i="23" s="1"/>
  <c r="C11" i="23"/>
  <c r="C13" i="23" s="1"/>
  <c r="C15" i="23" s="1"/>
  <c r="C17" i="23" s="1"/>
  <c r="C19" i="23" s="1"/>
  <c r="C21" i="23" s="1"/>
  <c r="C23" i="23" s="1"/>
  <c r="C25" i="23" s="1"/>
  <c r="C27" i="23" s="1"/>
  <c r="C29" i="23" s="1"/>
  <c r="C31" i="23" s="1"/>
  <c r="C33" i="23" s="1"/>
  <c r="C35" i="23" s="1"/>
  <c r="C37" i="23" s="1"/>
  <c r="C39" i="23" s="1"/>
  <c r="C41" i="23" s="1"/>
  <c r="C43" i="23" s="1"/>
  <c r="C45" i="23" s="1"/>
  <c r="C47" i="23" s="1"/>
  <c r="C49" i="23" s="1"/>
  <c r="C51" i="23" s="1"/>
  <c r="C53" i="23" s="1"/>
  <c r="C55" i="23" s="1"/>
  <c r="C57" i="23" s="1"/>
  <c r="C59" i="23" s="1"/>
  <c r="C61" i="23" s="1"/>
  <c r="C63" i="23" s="1"/>
  <c r="C65" i="23" s="1"/>
  <c r="C67" i="23" s="1"/>
  <c r="C69" i="23" s="1"/>
  <c r="C71" i="23" s="1"/>
  <c r="C73" i="23" s="1"/>
  <c r="C75" i="23" s="1"/>
  <c r="C77" i="23" s="1"/>
  <c r="C79" i="23" s="1"/>
  <c r="C81" i="23" s="1"/>
  <c r="C83" i="23" s="1"/>
  <c r="C85" i="23" s="1"/>
  <c r="C87" i="23" s="1"/>
  <c r="C89" i="23" s="1"/>
  <c r="C91" i="23" s="1"/>
  <c r="C93" i="23" s="1"/>
  <c r="C95" i="23" s="1"/>
  <c r="C97" i="23" s="1"/>
  <c r="C99" i="23" s="1"/>
  <c r="C101" i="23" s="1"/>
  <c r="C103" i="23" s="1"/>
  <c r="C105" i="23" s="1"/>
  <c r="C107" i="23" s="1"/>
  <c r="C109" i="23" s="1"/>
  <c r="C111" i="23" s="1"/>
  <c r="C113" i="23" s="1"/>
  <c r="C115" i="23" s="1"/>
  <c r="C117" i="23" s="1"/>
  <c r="C119" i="23" s="1"/>
  <c r="C121" i="23" s="1"/>
  <c r="C123" i="23" s="1"/>
  <c r="C125" i="23" s="1"/>
  <c r="C127" i="23" s="1"/>
  <c r="C129" i="23" s="1"/>
  <c r="C131" i="23" s="1"/>
  <c r="C133" i="23" s="1"/>
  <c r="C135" i="23" s="1"/>
  <c r="C137" i="23" s="1"/>
  <c r="C139" i="23" s="1"/>
  <c r="C141" i="23" s="1"/>
  <c r="C143" i="23" s="1"/>
  <c r="C145" i="23" s="1"/>
  <c r="C147" i="23" s="1"/>
  <c r="C149" i="23" s="1"/>
  <c r="C151" i="23" s="1"/>
  <c r="C153" i="23" s="1"/>
  <c r="C155" i="23" s="1"/>
  <c r="C157" i="23" s="1"/>
  <c r="C159" i="23" s="1"/>
  <c r="C161" i="23" s="1"/>
  <c r="C163" i="23" s="1"/>
  <c r="C165" i="23" s="1"/>
  <c r="C167" i="23" s="1"/>
  <c r="E11" i="23"/>
  <c r="F11" i="23"/>
  <c r="B12" i="23"/>
  <c r="D12" i="23"/>
  <c r="E12" i="23"/>
  <c r="E14" i="23" s="1"/>
  <c r="F12" i="23"/>
  <c r="E13" i="23"/>
  <c r="E15" i="23" s="1"/>
  <c r="E17" i="23" s="1"/>
  <c r="E19" i="23" s="1"/>
  <c r="E21" i="23" s="1"/>
  <c r="E23" i="23" s="1"/>
  <c r="E25" i="23" s="1"/>
  <c r="E27" i="23" s="1"/>
  <c r="E29" i="23" s="1"/>
  <c r="E31" i="23" s="1"/>
  <c r="E33" i="23" s="1"/>
  <c r="E35" i="23" s="1"/>
  <c r="E37" i="23" s="1"/>
  <c r="E39" i="23" s="1"/>
  <c r="E41" i="23" s="1"/>
  <c r="E43" i="23" s="1"/>
  <c r="E45" i="23" s="1"/>
  <c r="E47" i="23" s="1"/>
  <c r="E49" i="23" s="1"/>
  <c r="E51" i="23" s="1"/>
  <c r="E53" i="23" s="1"/>
  <c r="E55" i="23" s="1"/>
  <c r="E57" i="23" s="1"/>
  <c r="E59" i="23" s="1"/>
  <c r="E61" i="23" s="1"/>
  <c r="E63" i="23" s="1"/>
  <c r="E65" i="23" s="1"/>
  <c r="E67" i="23" s="1"/>
  <c r="E69" i="23" s="1"/>
  <c r="E71" i="23" s="1"/>
  <c r="E73" i="23" s="1"/>
  <c r="E75" i="23" s="1"/>
  <c r="E77" i="23" s="1"/>
  <c r="F13" i="23"/>
  <c r="B14" i="23"/>
  <c r="D14" i="23"/>
  <c r="D16" i="23" s="1"/>
  <c r="D18" i="23" s="1"/>
  <c r="D20" i="23" s="1"/>
  <c r="D22" i="23" s="1"/>
  <c r="D24" i="23" s="1"/>
  <c r="D26" i="23" s="1"/>
  <c r="D28" i="23" s="1"/>
  <c r="D30" i="23" s="1"/>
  <c r="D32" i="23" s="1"/>
  <c r="D34" i="23" s="1"/>
  <c r="D36" i="23" s="1"/>
  <c r="D38" i="23" s="1"/>
  <c r="D40" i="23" s="1"/>
  <c r="D42" i="23" s="1"/>
  <c r="D44" i="23" s="1"/>
  <c r="D46" i="23" s="1"/>
  <c r="D48" i="23" s="1"/>
  <c r="D50" i="23" s="1"/>
  <c r="D52" i="23" s="1"/>
  <c r="D54" i="23" s="1"/>
  <c r="D56" i="23" s="1"/>
  <c r="D58" i="23" s="1"/>
  <c r="D60" i="23" s="1"/>
  <c r="D62" i="23" s="1"/>
  <c r="D64" i="23" s="1"/>
  <c r="D66" i="23" s="1"/>
  <c r="D68" i="23" s="1"/>
  <c r="D70" i="23" s="1"/>
  <c r="D72" i="23" s="1"/>
  <c r="D74" i="23" s="1"/>
  <c r="D76" i="23" s="1"/>
  <c r="D78" i="23" s="1"/>
  <c r="F14" i="23"/>
  <c r="B15" i="23"/>
  <c r="B17" i="23" s="1"/>
  <c r="F15" i="23"/>
  <c r="F17" i="23" s="1"/>
  <c r="B16" i="23"/>
  <c r="B18" i="23" s="1"/>
  <c r="B20" i="23" s="1"/>
  <c r="B22" i="23" s="1"/>
  <c r="B24" i="23" s="1"/>
  <c r="B26" i="23" s="1"/>
  <c r="B28" i="23" s="1"/>
  <c r="B30" i="23" s="1"/>
  <c r="B32" i="23" s="1"/>
  <c r="B34" i="23" s="1"/>
  <c r="B36" i="23" s="1"/>
  <c r="B38" i="23" s="1"/>
  <c r="B40" i="23" s="1"/>
  <c r="B42" i="23" s="1"/>
  <c r="B44" i="23" s="1"/>
  <c r="B46" i="23" s="1"/>
  <c r="B48" i="23" s="1"/>
  <c r="B50" i="23" s="1"/>
  <c r="B52" i="23" s="1"/>
  <c r="B54" i="23" s="1"/>
  <c r="B56" i="23" s="1"/>
  <c r="B58" i="23" s="1"/>
  <c r="B60" i="23" s="1"/>
  <c r="B62" i="23" s="1"/>
  <c r="B64" i="23" s="1"/>
  <c r="B66" i="23" s="1"/>
  <c r="B68" i="23" s="1"/>
  <c r="B70" i="23" s="1"/>
  <c r="B72" i="23" s="1"/>
  <c r="B74" i="23" s="1"/>
  <c r="B76" i="23" s="1"/>
  <c r="B78" i="23" s="1"/>
  <c r="B80" i="23" s="1"/>
  <c r="B82" i="23" s="1"/>
  <c r="B84" i="23" s="1"/>
  <c r="B86" i="23" s="1"/>
  <c r="B88" i="23" s="1"/>
  <c r="B90" i="23" s="1"/>
  <c r="B92" i="23" s="1"/>
  <c r="B94" i="23" s="1"/>
  <c r="B96" i="23" s="1"/>
  <c r="B98" i="23" s="1"/>
  <c r="B100" i="23" s="1"/>
  <c r="B102" i="23" s="1"/>
  <c r="B104" i="23" s="1"/>
  <c r="B106" i="23" s="1"/>
  <c r="B108" i="23" s="1"/>
  <c r="B110" i="23" s="1"/>
  <c r="B112" i="23" s="1"/>
  <c r="B114" i="23" s="1"/>
  <c r="B116" i="23" s="1"/>
  <c r="B118" i="23" s="1"/>
  <c r="B120" i="23" s="1"/>
  <c r="B122" i="23" s="1"/>
  <c r="B124" i="23" s="1"/>
  <c r="B126" i="23" s="1"/>
  <c r="B128" i="23" s="1"/>
  <c r="B130" i="23" s="1"/>
  <c r="B132" i="23" s="1"/>
  <c r="B134" i="23" s="1"/>
  <c r="B136" i="23" s="1"/>
  <c r="B138" i="23" s="1"/>
  <c r="B140" i="23" s="1"/>
  <c r="B142" i="23" s="1"/>
  <c r="B144" i="23" s="1"/>
  <c r="B146" i="23" s="1"/>
  <c r="B148" i="23" s="1"/>
  <c r="B150" i="23" s="1"/>
  <c r="B152" i="23" s="1"/>
  <c r="B154" i="23" s="1"/>
  <c r="B156" i="23" s="1"/>
  <c r="B158" i="23" s="1"/>
  <c r="B160" i="23" s="1"/>
  <c r="B162" i="23" s="1"/>
  <c r="B164" i="23" s="1"/>
  <c r="B166" i="23" s="1"/>
  <c r="B168" i="23" s="1"/>
  <c r="E16" i="23"/>
  <c r="E18" i="23" s="1"/>
  <c r="E20" i="23" s="1"/>
  <c r="E22" i="23" s="1"/>
  <c r="F16" i="23"/>
  <c r="F18" i="23" s="1"/>
  <c r="F20" i="23" s="1"/>
  <c r="F22" i="23" s="1"/>
  <c r="F24" i="23" s="1"/>
  <c r="F26" i="23" s="1"/>
  <c r="F28" i="23" s="1"/>
  <c r="F30" i="23" s="1"/>
  <c r="F32" i="23" s="1"/>
  <c r="F34" i="23" s="1"/>
  <c r="F36" i="23" s="1"/>
  <c r="F38" i="23" s="1"/>
  <c r="F40" i="23" s="1"/>
  <c r="F42" i="23" s="1"/>
  <c r="F44" i="23" s="1"/>
  <c r="F46" i="23" s="1"/>
  <c r="F48" i="23" s="1"/>
  <c r="F50" i="23" s="1"/>
  <c r="F52" i="23" s="1"/>
  <c r="F54" i="23" s="1"/>
  <c r="F56" i="23" s="1"/>
  <c r="F58" i="23" s="1"/>
  <c r="F60" i="23" s="1"/>
  <c r="F62" i="23" s="1"/>
  <c r="F64" i="23" s="1"/>
  <c r="F66" i="23" s="1"/>
  <c r="F68" i="23" s="1"/>
  <c r="F70" i="23" s="1"/>
  <c r="F72" i="23" s="1"/>
  <c r="F74" i="23" s="1"/>
  <c r="F76" i="23" s="1"/>
  <c r="C18" i="23"/>
  <c r="C20" i="23" s="1"/>
  <c r="C22" i="23" s="1"/>
  <c r="C24" i="23" s="1"/>
  <c r="C26" i="23" s="1"/>
  <c r="C28" i="23" s="1"/>
  <c r="C30" i="23" s="1"/>
  <c r="C32" i="23" s="1"/>
  <c r="B19" i="23"/>
  <c r="B21" i="23" s="1"/>
  <c r="B23" i="23" s="1"/>
  <c r="B25" i="23" s="1"/>
  <c r="B27" i="23" s="1"/>
  <c r="B29" i="23" s="1"/>
  <c r="B31" i="23" s="1"/>
  <c r="B33" i="23" s="1"/>
  <c r="B35" i="23" s="1"/>
  <c r="B37" i="23" s="1"/>
  <c r="B39" i="23" s="1"/>
  <c r="B41" i="23" s="1"/>
  <c r="B43" i="23" s="1"/>
  <c r="B45" i="23" s="1"/>
  <c r="B47" i="23" s="1"/>
  <c r="B49" i="23" s="1"/>
  <c r="B51" i="23" s="1"/>
  <c r="B53" i="23" s="1"/>
  <c r="B55" i="23" s="1"/>
  <c r="B57" i="23" s="1"/>
  <c r="B59" i="23" s="1"/>
  <c r="B61" i="23" s="1"/>
  <c r="B63" i="23" s="1"/>
  <c r="B65" i="23" s="1"/>
  <c r="B67" i="23" s="1"/>
  <c r="B69" i="23" s="1"/>
  <c r="B71" i="23" s="1"/>
  <c r="B73" i="23" s="1"/>
  <c r="B75" i="23" s="1"/>
  <c r="B77" i="23" s="1"/>
  <c r="B79" i="23" s="1"/>
  <c r="B81" i="23" s="1"/>
  <c r="B83" i="23" s="1"/>
  <c r="B85" i="23" s="1"/>
  <c r="B87" i="23" s="1"/>
  <c r="B89" i="23" s="1"/>
  <c r="B91" i="23" s="1"/>
  <c r="B93" i="23" s="1"/>
  <c r="B95" i="23" s="1"/>
  <c r="B97" i="23" s="1"/>
  <c r="B99" i="23" s="1"/>
  <c r="B101" i="23" s="1"/>
  <c r="B103" i="23" s="1"/>
  <c r="B105" i="23" s="1"/>
  <c r="B107" i="23" s="1"/>
  <c r="B109" i="23" s="1"/>
  <c r="B111" i="23" s="1"/>
  <c r="B113" i="23" s="1"/>
  <c r="B115" i="23" s="1"/>
  <c r="B117" i="23" s="1"/>
  <c r="B119" i="23" s="1"/>
  <c r="B121" i="23" s="1"/>
  <c r="B123" i="23" s="1"/>
  <c r="B125" i="23" s="1"/>
  <c r="B127" i="23" s="1"/>
  <c r="B129" i="23" s="1"/>
  <c r="B131" i="23" s="1"/>
  <c r="B133" i="23" s="1"/>
  <c r="B135" i="23" s="1"/>
  <c r="B137" i="23" s="1"/>
  <c r="B139" i="23" s="1"/>
  <c r="B141" i="23" s="1"/>
  <c r="B143" i="23" s="1"/>
  <c r="B145" i="23" s="1"/>
  <c r="B147" i="23" s="1"/>
  <c r="B149" i="23" s="1"/>
  <c r="B151" i="23" s="1"/>
  <c r="B153" i="23" s="1"/>
  <c r="B155" i="23" s="1"/>
  <c r="B157" i="23" s="1"/>
  <c r="B159" i="23" s="1"/>
  <c r="B161" i="23" s="1"/>
  <c r="B163" i="23" s="1"/>
  <c r="B165" i="23" s="1"/>
  <c r="B167" i="23" s="1"/>
  <c r="B169" i="23" s="1"/>
  <c r="B171" i="23" s="1"/>
  <c r="B173" i="23" s="1"/>
  <c r="B175" i="23" s="1"/>
  <c r="B177" i="23" s="1"/>
  <c r="B179" i="23" s="1"/>
  <c r="B181" i="23" s="1"/>
  <c r="B183" i="23" s="1"/>
  <c r="B185" i="23" s="1"/>
  <c r="B187" i="23" s="1"/>
  <c r="B189" i="23" s="1"/>
  <c r="B191" i="23" s="1"/>
  <c r="B193" i="23" s="1"/>
  <c r="B195" i="23" s="1"/>
  <c r="B197" i="23" s="1"/>
  <c r="B199" i="23" s="1"/>
  <c r="B201" i="23" s="1"/>
  <c r="B203" i="23" s="1"/>
  <c r="B205" i="23" s="1"/>
  <c r="B207" i="23" s="1"/>
  <c r="B209" i="23" s="1"/>
  <c r="B211" i="23" s="1"/>
  <c r="B213" i="23" s="1"/>
  <c r="B215" i="23" s="1"/>
  <c r="B217" i="23" s="1"/>
  <c r="B219" i="23" s="1"/>
  <c r="B221" i="23" s="1"/>
  <c r="B223" i="23" s="1"/>
  <c r="B225" i="23" s="1"/>
  <c r="B227" i="23" s="1"/>
  <c r="B229" i="23" s="1"/>
  <c r="F19" i="23"/>
  <c r="F21" i="23" s="1"/>
  <c r="F23" i="23" s="1"/>
  <c r="F25" i="23" s="1"/>
  <c r="D21" i="23"/>
  <c r="D23" i="23" s="1"/>
  <c r="D25" i="23" s="1"/>
  <c r="D27" i="23" s="1"/>
  <c r="D29" i="23" s="1"/>
  <c r="D31" i="23" s="1"/>
  <c r="D33" i="23" s="1"/>
  <c r="D35" i="23" s="1"/>
  <c r="E24" i="23"/>
  <c r="E26" i="23" s="1"/>
  <c r="E28" i="23" s="1"/>
  <c r="E30" i="23" s="1"/>
  <c r="E32" i="23" s="1"/>
  <c r="E34" i="23" s="1"/>
  <c r="E36" i="23" s="1"/>
  <c r="E38" i="23" s="1"/>
  <c r="E40" i="23" s="1"/>
  <c r="E42" i="23" s="1"/>
  <c r="E44" i="23" s="1"/>
  <c r="E46" i="23" s="1"/>
  <c r="E48" i="23" s="1"/>
  <c r="E50" i="23" s="1"/>
  <c r="E52" i="23" s="1"/>
  <c r="E54" i="23" s="1"/>
  <c r="E56" i="23" s="1"/>
  <c r="E58" i="23" s="1"/>
  <c r="E60" i="23" s="1"/>
  <c r="E62" i="23" s="1"/>
  <c r="E64" i="23" s="1"/>
  <c r="E66" i="23" s="1"/>
  <c r="E68" i="23" s="1"/>
  <c r="E70" i="23" s="1"/>
  <c r="E72" i="23" s="1"/>
  <c r="E74" i="23" s="1"/>
  <c r="E76" i="23" s="1"/>
  <c r="E78" i="23" s="1"/>
  <c r="E80" i="23" s="1"/>
  <c r="E82" i="23" s="1"/>
  <c r="E84" i="23" s="1"/>
  <c r="E86" i="23" s="1"/>
  <c r="E88" i="23" s="1"/>
  <c r="E90" i="23" s="1"/>
  <c r="E92" i="23" s="1"/>
  <c r="E94" i="23" s="1"/>
  <c r="E96" i="23" s="1"/>
  <c r="E98" i="23" s="1"/>
  <c r="E100" i="23" s="1"/>
  <c r="E102" i="23" s="1"/>
  <c r="E104" i="23" s="1"/>
  <c r="E106" i="23" s="1"/>
  <c r="E108" i="23" s="1"/>
  <c r="E110" i="23" s="1"/>
  <c r="E112" i="23" s="1"/>
  <c r="E114" i="23" s="1"/>
  <c r="E116" i="23" s="1"/>
  <c r="E118" i="23" s="1"/>
  <c r="E120" i="23" s="1"/>
  <c r="E122" i="23" s="1"/>
  <c r="E124" i="23" s="1"/>
  <c r="E126" i="23" s="1"/>
  <c r="E128" i="23" s="1"/>
  <c r="E130" i="23" s="1"/>
  <c r="E132" i="23" s="1"/>
  <c r="E134" i="23" s="1"/>
  <c r="E136" i="23" s="1"/>
  <c r="E138" i="23" s="1"/>
  <c r="E140" i="23" s="1"/>
  <c r="E142" i="23" s="1"/>
  <c r="E144" i="23" s="1"/>
  <c r="E146" i="23" s="1"/>
  <c r="E148" i="23" s="1"/>
  <c r="E150" i="23" s="1"/>
  <c r="E152" i="23" s="1"/>
  <c r="E154" i="23" s="1"/>
  <c r="E156" i="23" s="1"/>
  <c r="E158" i="23" s="1"/>
  <c r="E160" i="23" s="1"/>
  <c r="E162" i="23" s="1"/>
  <c r="E164" i="23" s="1"/>
  <c r="E166" i="23" s="1"/>
  <c r="E168" i="23" s="1"/>
  <c r="E170" i="23" s="1"/>
  <c r="E172" i="23" s="1"/>
  <c r="E174" i="23" s="1"/>
  <c r="E176" i="23" s="1"/>
  <c r="E178" i="23" s="1"/>
  <c r="E180" i="23" s="1"/>
  <c r="E182" i="23" s="1"/>
  <c r="E184" i="23" s="1"/>
  <c r="E186" i="23" s="1"/>
  <c r="E188" i="23" s="1"/>
  <c r="E190" i="23" s="1"/>
  <c r="E192" i="23" s="1"/>
  <c r="E194" i="23" s="1"/>
  <c r="E196" i="23" s="1"/>
  <c r="E198" i="23" s="1"/>
  <c r="E200" i="23" s="1"/>
  <c r="E202" i="23" s="1"/>
  <c r="E204" i="23" s="1"/>
  <c r="E206" i="23" s="1"/>
  <c r="E208" i="23" s="1"/>
  <c r="E210" i="23" s="1"/>
  <c r="E212" i="23" s="1"/>
  <c r="E214" i="23" s="1"/>
  <c r="E216" i="23" s="1"/>
  <c r="E218" i="23" s="1"/>
  <c r="E220" i="23" s="1"/>
  <c r="E222" i="23" s="1"/>
  <c r="E224" i="23" s="1"/>
  <c r="E226" i="23" s="1"/>
  <c r="E228" i="23" s="1"/>
  <c r="F27" i="23"/>
  <c r="F29" i="23" s="1"/>
  <c r="F31" i="23" s="1"/>
  <c r="F33" i="23" s="1"/>
  <c r="F35" i="23" s="1"/>
  <c r="F37" i="23" s="1"/>
  <c r="F39" i="23" s="1"/>
  <c r="F41" i="23" s="1"/>
  <c r="F43" i="23" s="1"/>
  <c r="F45" i="23" s="1"/>
  <c r="F47" i="23" s="1"/>
  <c r="F49" i="23" s="1"/>
  <c r="F51" i="23" s="1"/>
  <c r="F53" i="23" s="1"/>
  <c r="F55" i="23" s="1"/>
  <c r="F57" i="23" s="1"/>
  <c r="F59" i="23" s="1"/>
  <c r="F61" i="23" s="1"/>
  <c r="F63" i="23" s="1"/>
  <c r="F65" i="23" s="1"/>
  <c r="F67" i="23" s="1"/>
  <c r="F69" i="23" s="1"/>
  <c r="F71" i="23" s="1"/>
  <c r="F73" i="23" s="1"/>
  <c r="F75" i="23" s="1"/>
  <c r="F77" i="23" s="1"/>
  <c r="F79" i="23" s="1"/>
  <c r="F81" i="23" s="1"/>
  <c r="F83" i="23" s="1"/>
  <c r="F85" i="23" s="1"/>
  <c r="F87" i="23" s="1"/>
  <c r="F89" i="23" s="1"/>
  <c r="F91" i="23" s="1"/>
  <c r="F93" i="23" s="1"/>
  <c r="F95" i="23" s="1"/>
  <c r="F97" i="23" s="1"/>
  <c r="F99" i="23" s="1"/>
  <c r="F101" i="23" s="1"/>
  <c r="F103" i="23" s="1"/>
  <c r="F105" i="23" s="1"/>
  <c r="F107" i="23" s="1"/>
  <c r="F109" i="23" s="1"/>
  <c r="F111" i="23" s="1"/>
  <c r="F113" i="23" s="1"/>
  <c r="F115" i="23" s="1"/>
  <c r="F117" i="23" s="1"/>
  <c r="F119" i="23" s="1"/>
  <c r="F121" i="23" s="1"/>
  <c r="F123" i="23" s="1"/>
  <c r="F125" i="23" s="1"/>
  <c r="F127" i="23" s="1"/>
  <c r="F129" i="23" s="1"/>
  <c r="F131" i="23" s="1"/>
  <c r="F133" i="23" s="1"/>
  <c r="F135" i="23" s="1"/>
  <c r="F137" i="23" s="1"/>
  <c r="F139" i="23" s="1"/>
  <c r="F141" i="23" s="1"/>
  <c r="F143" i="23" s="1"/>
  <c r="F145" i="23" s="1"/>
  <c r="F147" i="23" s="1"/>
  <c r="F149" i="23" s="1"/>
  <c r="F151" i="23" s="1"/>
  <c r="F153" i="23" s="1"/>
  <c r="F155" i="23" s="1"/>
  <c r="F157" i="23" s="1"/>
  <c r="F159" i="23" s="1"/>
  <c r="F161" i="23" s="1"/>
  <c r="F163" i="23" s="1"/>
  <c r="F165" i="23" s="1"/>
  <c r="F167" i="23" s="1"/>
  <c r="F169" i="23" s="1"/>
  <c r="F171" i="23" s="1"/>
  <c r="F173" i="23" s="1"/>
  <c r="F175" i="23" s="1"/>
  <c r="F177" i="23" s="1"/>
  <c r="F179" i="23" s="1"/>
  <c r="F181" i="23" s="1"/>
  <c r="F183" i="23" s="1"/>
  <c r="F185" i="23" s="1"/>
  <c r="F187" i="23" s="1"/>
  <c r="F189" i="23" s="1"/>
  <c r="F191" i="23" s="1"/>
  <c r="F193" i="23" s="1"/>
  <c r="F195" i="23" s="1"/>
  <c r="F197" i="23" s="1"/>
  <c r="F199" i="23" s="1"/>
  <c r="F201" i="23" s="1"/>
  <c r="F203" i="23" s="1"/>
  <c r="F205" i="23" s="1"/>
  <c r="F207" i="23" s="1"/>
  <c r="F209" i="23" s="1"/>
  <c r="F211" i="23" s="1"/>
  <c r="F213" i="23" s="1"/>
  <c r="F215" i="23" s="1"/>
  <c r="F217" i="23" s="1"/>
  <c r="F219" i="23" s="1"/>
  <c r="F221" i="23" s="1"/>
  <c r="F223" i="23" s="1"/>
  <c r="F225" i="23" s="1"/>
  <c r="F227" i="23" s="1"/>
  <c r="F229" i="23" s="1"/>
  <c r="C34" i="23"/>
  <c r="C36" i="23" s="1"/>
  <c r="C38" i="23" s="1"/>
  <c r="C40" i="23" s="1"/>
  <c r="C42" i="23" s="1"/>
  <c r="C44" i="23" s="1"/>
  <c r="C46" i="23" s="1"/>
  <c r="C48" i="23" s="1"/>
  <c r="D37" i="23"/>
  <c r="D39" i="23" s="1"/>
  <c r="D41" i="23" s="1"/>
  <c r="D43" i="23" s="1"/>
  <c r="D45" i="23" s="1"/>
  <c r="D47" i="23" s="1"/>
  <c r="D49" i="23" s="1"/>
  <c r="D51" i="23" s="1"/>
  <c r="D53" i="23" s="1"/>
  <c r="D55" i="23" s="1"/>
  <c r="D57" i="23" s="1"/>
  <c r="D59" i="23" s="1"/>
  <c r="D61" i="23" s="1"/>
  <c r="D63" i="23" s="1"/>
  <c r="D65" i="23" s="1"/>
  <c r="D67" i="23" s="1"/>
  <c r="D69" i="23" s="1"/>
  <c r="D71" i="23" s="1"/>
  <c r="D73" i="23" s="1"/>
  <c r="D75" i="23" s="1"/>
  <c r="D77" i="23" s="1"/>
  <c r="D79" i="23" s="1"/>
  <c r="D81" i="23" s="1"/>
  <c r="D83" i="23" s="1"/>
  <c r="D85" i="23" s="1"/>
  <c r="D87" i="23" s="1"/>
  <c r="D89" i="23" s="1"/>
  <c r="D91" i="23" s="1"/>
  <c r="D93" i="23" s="1"/>
  <c r="D95" i="23" s="1"/>
  <c r="D97" i="23" s="1"/>
  <c r="D99" i="23" s="1"/>
  <c r="D101" i="23" s="1"/>
  <c r="D103" i="23" s="1"/>
  <c r="D105" i="23" s="1"/>
  <c r="D107" i="23" s="1"/>
  <c r="D109" i="23" s="1"/>
  <c r="D111" i="23" s="1"/>
  <c r="D113" i="23" s="1"/>
  <c r="D115" i="23" s="1"/>
  <c r="D117" i="23" s="1"/>
  <c r="D119" i="23" s="1"/>
  <c r="D121" i="23" s="1"/>
  <c r="D123" i="23" s="1"/>
  <c r="D125" i="23" s="1"/>
  <c r="D127" i="23" s="1"/>
  <c r="D129" i="23" s="1"/>
  <c r="D131" i="23" s="1"/>
  <c r="D133" i="23" s="1"/>
  <c r="D135" i="23" s="1"/>
  <c r="D137" i="23" s="1"/>
  <c r="D139" i="23" s="1"/>
  <c r="D141" i="23" s="1"/>
  <c r="D143" i="23" s="1"/>
  <c r="D145" i="23" s="1"/>
  <c r="D147" i="23" s="1"/>
  <c r="D149" i="23" s="1"/>
  <c r="D151" i="23" s="1"/>
  <c r="D153" i="23" s="1"/>
  <c r="D155" i="23" s="1"/>
  <c r="D157" i="23" s="1"/>
  <c r="D159" i="23" s="1"/>
  <c r="D161" i="23" s="1"/>
  <c r="D163" i="23" s="1"/>
  <c r="D165" i="23" s="1"/>
  <c r="D167" i="23" s="1"/>
  <c r="D169" i="23" s="1"/>
  <c r="D171" i="23" s="1"/>
  <c r="D173" i="23" s="1"/>
  <c r="D175" i="23" s="1"/>
  <c r="D177" i="23" s="1"/>
  <c r="D179" i="23" s="1"/>
  <c r="D181" i="23" s="1"/>
  <c r="C50" i="23"/>
  <c r="C52" i="23" s="1"/>
  <c r="C54" i="23" s="1"/>
  <c r="C56" i="23" s="1"/>
  <c r="C58" i="23" s="1"/>
  <c r="C60" i="23" s="1"/>
  <c r="C62" i="23" s="1"/>
  <c r="C64" i="23" s="1"/>
  <c r="C66" i="23" s="1"/>
  <c r="C68" i="23" s="1"/>
  <c r="C70" i="23" s="1"/>
  <c r="C72" i="23" s="1"/>
  <c r="C74" i="23" s="1"/>
  <c r="C76" i="23" s="1"/>
  <c r="C78" i="23" s="1"/>
  <c r="C80" i="23" s="1"/>
  <c r="C82" i="23" s="1"/>
  <c r="C84" i="23" s="1"/>
  <c r="C86" i="23" s="1"/>
  <c r="C88" i="23" s="1"/>
  <c r="C90" i="23" s="1"/>
  <c r="C92" i="23" s="1"/>
  <c r="C94" i="23" s="1"/>
  <c r="C96" i="23" s="1"/>
  <c r="C98" i="23" s="1"/>
  <c r="C100" i="23" s="1"/>
  <c r="C102" i="23" s="1"/>
  <c r="C104" i="23" s="1"/>
  <c r="C106" i="23" s="1"/>
  <c r="C108" i="23" s="1"/>
  <c r="C110" i="23" s="1"/>
  <c r="C112" i="23" s="1"/>
  <c r="C114" i="23" s="1"/>
  <c r="C116" i="23" s="1"/>
  <c r="C118" i="23" s="1"/>
  <c r="C120" i="23" s="1"/>
  <c r="C122" i="23" s="1"/>
  <c r="C124" i="23" s="1"/>
  <c r="C126" i="23" s="1"/>
  <c r="C128" i="23" s="1"/>
  <c r="C130" i="23" s="1"/>
  <c r="C132" i="23" s="1"/>
  <c r="C134" i="23" s="1"/>
  <c r="C136" i="23" s="1"/>
  <c r="C138" i="23" s="1"/>
  <c r="C140" i="23" s="1"/>
  <c r="C142" i="23" s="1"/>
  <c r="C144" i="23" s="1"/>
  <c r="C146" i="23" s="1"/>
  <c r="C148" i="23" s="1"/>
  <c r="C150" i="23" s="1"/>
  <c r="C152" i="23" s="1"/>
  <c r="C154" i="23" s="1"/>
  <c r="C156" i="23" s="1"/>
  <c r="C158" i="23" s="1"/>
  <c r="C160" i="23" s="1"/>
  <c r="C162" i="23" s="1"/>
  <c r="C164" i="23" s="1"/>
  <c r="C166" i="23" s="1"/>
  <c r="C168" i="23" s="1"/>
  <c r="C170" i="23" s="1"/>
  <c r="C172" i="23" s="1"/>
  <c r="C174" i="23" s="1"/>
  <c r="C176" i="23" s="1"/>
  <c r="C178" i="23" s="1"/>
  <c r="C180" i="23" s="1"/>
  <c r="C182" i="23" s="1"/>
  <c r="C184" i="23" s="1"/>
  <c r="C186" i="23" s="1"/>
  <c r="C188" i="23" s="1"/>
  <c r="C190" i="23" s="1"/>
  <c r="C192" i="23" s="1"/>
  <c r="C194" i="23" s="1"/>
  <c r="C196" i="23" s="1"/>
  <c r="C198" i="23" s="1"/>
  <c r="C200" i="23" s="1"/>
  <c r="C202" i="23" s="1"/>
  <c r="C204" i="23" s="1"/>
  <c r="C206" i="23" s="1"/>
  <c r="C208" i="23" s="1"/>
  <c r="C210" i="23" s="1"/>
  <c r="C212" i="23" s="1"/>
  <c r="C214" i="23" s="1"/>
  <c r="C216" i="23" s="1"/>
  <c r="C218" i="23" s="1"/>
  <c r="C220" i="23" s="1"/>
  <c r="C222" i="23" s="1"/>
  <c r="C224" i="23" s="1"/>
  <c r="C226" i="23" s="1"/>
  <c r="C228" i="23" s="1"/>
  <c r="F78" i="23"/>
  <c r="F80" i="23" s="1"/>
  <c r="E79" i="23"/>
  <c r="E81" i="23" s="1"/>
  <c r="E83" i="23" s="1"/>
  <c r="E85" i="23" s="1"/>
  <c r="E87" i="23" s="1"/>
  <c r="E89" i="23" s="1"/>
  <c r="E91" i="23" s="1"/>
  <c r="E93" i="23" s="1"/>
  <c r="E95" i="23" s="1"/>
  <c r="E97" i="23" s="1"/>
  <c r="E99" i="23" s="1"/>
  <c r="E101" i="23" s="1"/>
  <c r="E103" i="23" s="1"/>
  <c r="E105" i="23" s="1"/>
  <c r="E107" i="23" s="1"/>
  <c r="E109" i="23" s="1"/>
  <c r="E111" i="23" s="1"/>
  <c r="E113" i="23" s="1"/>
  <c r="E115" i="23" s="1"/>
  <c r="E117" i="23" s="1"/>
  <c r="E119" i="23" s="1"/>
  <c r="E121" i="23" s="1"/>
  <c r="E123" i="23" s="1"/>
  <c r="E125" i="23" s="1"/>
  <c r="E127" i="23" s="1"/>
  <c r="E129" i="23" s="1"/>
  <c r="E131" i="23" s="1"/>
  <c r="E133" i="23" s="1"/>
  <c r="E135" i="23" s="1"/>
  <c r="E137" i="23" s="1"/>
  <c r="E139" i="23" s="1"/>
  <c r="E141" i="23" s="1"/>
  <c r="E143" i="23" s="1"/>
  <c r="E145" i="23" s="1"/>
  <c r="E147" i="23" s="1"/>
  <c r="E149" i="23" s="1"/>
  <c r="E151" i="23" s="1"/>
  <c r="E153" i="23" s="1"/>
  <c r="E155" i="23" s="1"/>
  <c r="E157" i="23" s="1"/>
  <c r="E159" i="23" s="1"/>
  <c r="E161" i="23" s="1"/>
  <c r="E163" i="23" s="1"/>
  <c r="E165" i="23" s="1"/>
  <c r="E167" i="23" s="1"/>
  <c r="E169" i="23" s="1"/>
  <c r="D80" i="23"/>
  <c r="D82" i="23" s="1"/>
  <c r="D84" i="23" s="1"/>
  <c r="D86" i="23" s="1"/>
  <c r="D88" i="23" s="1"/>
  <c r="D90" i="23" s="1"/>
  <c r="D92" i="23" s="1"/>
  <c r="D94" i="23" s="1"/>
  <c r="D96" i="23" s="1"/>
  <c r="D98" i="23" s="1"/>
  <c r="D100" i="23" s="1"/>
  <c r="D102" i="23" s="1"/>
  <c r="D104" i="23" s="1"/>
  <c r="D106" i="23" s="1"/>
  <c r="D108" i="23" s="1"/>
  <c r="D110" i="23" s="1"/>
  <c r="D112" i="23" s="1"/>
  <c r="D114" i="23" s="1"/>
  <c r="D116" i="23" s="1"/>
  <c r="D118" i="23" s="1"/>
  <c r="D120" i="23" s="1"/>
  <c r="D122" i="23" s="1"/>
  <c r="D124" i="23" s="1"/>
  <c r="D126" i="23" s="1"/>
  <c r="D128" i="23" s="1"/>
  <c r="D130" i="23" s="1"/>
  <c r="D132" i="23" s="1"/>
  <c r="D134" i="23" s="1"/>
  <c r="D136" i="23" s="1"/>
  <c r="D138" i="23" s="1"/>
  <c r="D140" i="23" s="1"/>
  <c r="D142" i="23" s="1"/>
  <c r="D144" i="23" s="1"/>
  <c r="D146" i="23" s="1"/>
  <c r="D148" i="23" s="1"/>
  <c r="D150" i="23" s="1"/>
  <c r="D152" i="23" s="1"/>
  <c r="D154" i="23" s="1"/>
  <c r="D156" i="23" s="1"/>
  <c r="D158" i="23" s="1"/>
  <c r="D160" i="23" s="1"/>
  <c r="D162" i="23" s="1"/>
  <c r="D164" i="23" s="1"/>
  <c r="D166" i="23" s="1"/>
  <c r="F82" i="23"/>
  <c r="F84" i="23" s="1"/>
  <c r="F86" i="23" s="1"/>
  <c r="F88" i="23" s="1"/>
  <c r="F90" i="23" s="1"/>
  <c r="F92" i="23" s="1"/>
  <c r="F94" i="23" s="1"/>
  <c r="F96" i="23" s="1"/>
  <c r="F98" i="23" s="1"/>
  <c r="F100" i="23" s="1"/>
  <c r="F102" i="23" s="1"/>
  <c r="F104" i="23" s="1"/>
  <c r="F106" i="23" s="1"/>
  <c r="F108" i="23" s="1"/>
  <c r="F110" i="23" s="1"/>
  <c r="F112" i="23" s="1"/>
  <c r="F114" i="23" s="1"/>
  <c r="F116" i="23" s="1"/>
  <c r="F118" i="23" s="1"/>
  <c r="F120" i="23" s="1"/>
  <c r="F122" i="23" s="1"/>
  <c r="F124" i="23" s="1"/>
  <c r="F126" i="23" s="1"/>
  <c r="F128" i="23" s="1"/>
  <c r="F130" i="23" s="1"/>
  <c r="F132" i="23" s="1"/>
  <c r="F134" i="23" s="1"/>
  <c r="F136" i="23" s="1"/>
  <c r="F138" i="23" s="1"/>
  <c r="F140" i="23" s="1"/>
  <c r="F142" i="23" s="1"/>
  <c r="F144" i="23" s="1"/>
  <c r="F146" i="23" s="1"/>
  <c r="F148" i="23" s="1"/>
  <c r="F150" i="23" s="1"/>
  <c r="F152" i="23" s="1"/>
  <c r="F154" i="23" s="1"/>
  <c r="F156" i="23" s="1"/>
  <c r="F158" i="23" s="1"/>
  <c r="F160" i="23" s="1"/>
  <c r="F162" i="23" s="1"/>
  <c r="F164" i="23" s="1"/>
  <c r="F166" i="23" s="1"/>
  <c r="F168" i="23" s="1"/>
  <c r="F170" i="23" s="1"/>
  <c r="F172" i="23" s="1"/>
  <c r="F174" i="23" s="1"/>
  <c r="F176" i="23" s="1"/>
  <c r="F178" i="23" s="1"/>
  <c r="F180" i="23" s="1"/>
  <c r="F182" i="23" s="1"/>
  <c r="F184" i="23" s="1"/>
  <c r="F186" i="23" s="1"/>
  <c r="F188" i="23" s="1"/>
  <c r="F190" i="23" s="1"/>
  <c r="F192" i="23" s="1"/>
  <c r="F194" i="23" s="1"/>
  <c r="F196" i="23" s="1"/>
  <c r="F198" i="23" s="1"/>
  <c r="F200" i="23" s="1"/>
  <c r="F202" i="23" s="1"/>
  <c r="F204" i="23" s="1"/>
  <c r="F206" i="23" s="1"/>
  <c r="F208" i="23" s="1"/>
  <c r="F210" i="23" s="1"/>
  <c r="F212" i="23" s="1"/>
  <c r="F214" i="23" s="1"/>
  <c r="F216" i="23" s="1"/>
  <c r="F218" i="23" s="1"/>
  <c r="F220" i="23" s="1"/>
  <c r="F222" i="23" s="1"/>
  <c r="F224" i="23" s="1"/>
  <c r="F226" i="23" s="1"/>
  <c r="F228" i="23" s="1"/>
  <c r="D168" i="23"/>
  <c r="D170" i="23" s="1"/>
  <c r="D172" i="23" s="1"/>
  <c r="D174" i="23" s="1"/>
  <c r="D176" i="23" s="1"/>
  <c r="D178" i="23" s="1"/>
  <c r="D180" i="23" s="1"/>
  <c r="D182" i="23" s="1"/>
  <c r="D184" i="23" s="1"/>
  <c r="D186" i="23" s="1"/>
  <c r="D188" i="23" s="1"/>
  <c r="D190" i="23" s="1"/>
  <c r="D192" i="23" s="1"/>
  <c r="D194" i="23" s="1"/>
  <c r="D196" i="23" s="1"/>
  <c r="D198" i="23" s="1"/>
  <c r="D200" i="23" s="1"/>
  <c r="D202" i="23" s="1"/>
  <c r="D204" i="23" s="1"/>
  <c r="D206" i="23" s="1"/>
  <c r="D208" i="23" s="1"/>
  <c r="D210" i="23" s="1"/>
  <c r="D212" i="23" s="1"/>
  <c r="D214" i="23" s="1"/>
  <c r="D216" i="23" s="1"/>
  <c r="D218" i="23" s="1"/>
  <c r="D220" i="23" s="1"/>
  <c r="D222" i="23" s="1"/>
  <c r="D224" i="23" s="1"/>
  <c r="D226" i="23" s="1"/>
  <c r="D228" i="23" s="1"/>
  <c r="C169" i="23"/>
  <c r="C171" i="23" s="1"/>
  <c r="B170" i="23"/>
  <c r="B172" i="23" s="1"/>
  <c r="E171" i="23"/>
  <c r="E173" i="23" s="1"/>
  <c r="E175" i="23" s="1"/>
  <c r="E177" i="23" s="1"/>
  <c r="E179" i="23" s="1"/>
  <c r="E181" i="23" s="1"/>
  <c r="E183" i="23" s="1"/>
  <c r="E185" i="23" s="1"/>
  <c r="E187" i="23" s="1"/>
  <c r="E189" i="23" s="1"/>
  <c r="E191" i="23" s="1"/>
  <c r="E193" i="23" s="1"/>
  <c r="E195" i="23" s="1"/>
  <c r="E197" i="23" s="1"/>
  <c r="E199" i="23" s="1"/>
  <c r="E201" i="23" s="1"/>
  <c r="E203" i="23" s="1"/>
  <c r="E205" i="23" s="1"/>
  <c r="E207" i="23" s="1"/>
  <c r="E209" i="23" s="1"/>
  <c r="E211" i="23" s="1"/>
  <c r="E213" i="23" s="1"/>
  <c r="E215" i="23" s="1"/>
  <c r="E217" i="23" s="1"/>
  <c r="E219" i="23" s="1"/>
  <c r="E221" i="23" s="1"/>
  <c r="E223" i="23" s="1"/>
  <c r="E225" i="23" s="1"/>
  <c r="E227" i="23" s="1"/>
  <c r="E229" i="23" s="1"/>
  <c r="C173" i="23"/>
  <c r="C175" i="23" s="1"/>
  <c r="B174" i="23"/>
  <c r="B176" i="23" s="1"/>
  <c r="C177" i="23"/>
  <c r="C179" i="23" s="1"/>
  <c r="C181" i="23" s="1"/>
  <c r="C183" i="23" s="1"/>
  <c r="C185" i="23" s="1"/>
  <c r="C187" i="23" s="1"/>
  <c r="C189" i="23" s="1"/>
  <c r="C191" i="23" s="1"/>
  <c r="C193" i="23" s="1"/>
  <c r="C195" i="23" s="1"/>
  <c r="C197" i="23" s="1"/>
  <c r="C199" i="23" s="1"/>
  <c r="C201" i="23" s="1"/>
  <c r="C203" i="23" s="1"/>
  <c r="C205" i="23" s="1"/>
  <c r="C207" i="23" s="1"/>
  <c r="C209" i="23" s="1"/>
  <c r="C211" i="23" s="1"/>
  <c r="C213" i="23" s="1"/>
  <c r="C215" i="23" s="1"/>
  <c r="C217" i="23" s="1"/>
  <c r="C219" i="23" s="1"/>
  <c r="C221" i="23" s="1"/>
  <c r="C223" i="23" s="1"/>
  <c r="C225" i="23" s="1"/>
  <c r="C227" i="23" s="1"/>
  <c r="C229" i="23" s="1"/>
  <c r="B178" i="23"/>
  <c r="B180" i="23" s="1"/>
  <c r="B182" i="23"/>
  <c r="B184" i="23" s="1"/>
  <c r="B186" i="23" s="1"/>
  <c r="B188" i="23" s="1"/>
  <c r="B190" i="23" s="1"/>
  <c r="B192" i="23" s="1"/>
  <c r="B194" i="23" s="1"/>
  <c r="B196" i="23" s="1"/>
  <c r="B198" i="23" s="1"/>
  <c r="B200" i="23" s="1"/>
  <c r="B202" i="23" s="1"/>
  <c r="B204" i="23" s="1"/>
  <c r="B206" i="23" s="1"/>
  <c r="B208" i="23" s="1"/>
  <c r="B210" i="23" s="1"/>
  <c r="B212" i="23" s="1"/>
  <c r="B214" i="23" s="1"/>
  <c r="B216" i="23" s="1"/>
  <c r="B218" i="23" s="1"/>
  <c r="B220" i="23" s="1"/>
  <c r="B222" i="23" s="1"/>
  <c r="B224" i="23" s="1"/>
  <c r="B226" i="23" s="1"/>
  <c r="B228" i="23" s="1"/>
  <c r="D183" i="23"/>
  <c r="D185" i="23" s="1"/>
  <c r="D187" i="23" s="1"/>
  <c r="D189" i="23" s="1"/>
  <c r="D191" i="23" s="1"/>
  <c r="D193" i="23" s="1"/>
  <c r="D195" i="23" s="1"/>
  <c r="D197" i="23" s="1"/>
  <c r="D199" i="23" s="1"/>
  <c r="D201" i="23" s="1"/>
  <c r="D203" i="23" s="1"/>
  <c r="D205" i="23" s="1"/>
  <c r="D207" i="23" s="1"/>
  <c r="D209" i="23" s="1"/>
  <c r="D211" i="23" s="1"/>
  <c r="D213" i="23" s="1"/>
  <c r="D215" i="23" s="1"/>
  <c r="D217" i="23" s="1"/>
  <c r="D219" i="23" s="1"/>
  <c r="D221" i="23" s="1"/>
  <c r="D223" i="23" s="1"/>
  <c r="D225" i="23" s="1"/>
  <c r="D227" i="23" s="1"/>
  <c r="D229" i="23" s="1"/>
  <c r="C3" i="23"/>
  <c r="D3" i="23"/>
  <c r="E3" i="23"/>
  <c r="F3" i="23"/>
  <c r="B3" i="23"/>
  <c r="N8" i="29"/>
  <c r="O8" i="29"/>
  <c r="P8" i="29"/>
  <c r="R8" i="29"/>
  <c r="N9" i="29"/>
  <c r="O9" i="29"/>
  <c r="P9" i="29"/>
  <c r="R9" i="29"/>
  <c r="N10" i="29"/>
  <c r="O10" i="29"/>
  <c r="P10" i="29"/>
  <c r="R10" i="29"/>
  <c r="N11" i="29"/>
  <c r="O11" i="29"/>
  <c r="P11" i="29"/>
  <c r="R11" i="29"/>
  <c r="N12" i="29"/>
  <c r="O12" i="29"/>
  <c r="P12" i="29"/>
  <c r="R12" i="29"/>
  <c r="N13" i="29"/>
  <c r="O13" i="29"/>
  <c r="P13" i="29"/>
  <c r="R13" i="29"/>
  <c r="N14" i="29"/>
  <c r="O14" i="29"/>
  <c r="P14" i="29"/>
  <c r="R14" i="29"/>
  <c r="N15" i="29"/>
  <c r="O15" i="29"/>
  <c r="P15" i="29"/>
  <c r="R15" i="29"/>
  <c r="N16" i="29"/>
  <c r="O16" i="29"/>
  <c r="P16" i="29"/>
  <c r="R16" i="29"/>
  <c r="N17" i="29"/>
  <c r="O17" i="29"/>
  <c r="P17" i="29"/>
  <c r="R17" i="29"/>
  <c r="N18" i="29"/>
  <c r="O18" i="29"/>
  <c r="P18" i="29"/>
  <c r="R18" i="29"/>
  <c r="N19" i="29"/>
  <c r="O19" i="29"/>
  <c r="P19" i="29"/>
  <c r="R19" i="29"/>
  <c r="N20" i="29"/>
  <c r="O20" i="29"/>
  <c r="P20" i="29"/>
  <c r="R20" i="29"/>
  <c r="N21" i="29"/>
  <c r="O21" i="29"/>
  <c r="P21" i="29"/>
  <c r="R21" i="29"/>
  <c r="N22" i="29"/>
  <c r="O22" i="29"/>
  <c r="P22" i="29"/>
  <c r="R22" i="29"/>
  <c r="N23" i="29"/>
  <c r="O23" i="29"/>
  <c r="P23" i="29"/>
  <c r="R23" i="29"/>
  <c r="N24" i="29"/>
  <c r="O24" i="29"/>
  <c r="P24" i="29"/>
  <c r="R24" i="29"/>
  <c r="N25" i="29"/>
  <c r="O25" i="29"/>
  <c r="P25" i="29"/>
  <c r="R25" i="29"/>
  <c r="N26" i="29"/>
  <c r="O26" i="29"/>
  <c r="P26" i="29"/>
  <c r="R26" i="29"/>
  <c r="N27" i="29"/>
  <c r="O27" i="29"/>
  <c r="P27" i="29"/>
  <c r="R27" i="29"/>
  <c r="N28" i="29"/>
  <c r="O28" i="29"/>
  <c r="P28" i="29"/>
  <c r="R28" i="29"/>
  <c r="R3" i="29"/>
  <c r="R4" i="29"/>
  <c r="R5" i="29"/>
  <c r="R6" i="29"/>
  <c r="R7" i="29"/>
  <c r="R29" i="29"/>
  <c r="R30" i="29"/>
  <c r="R31" i="29"/>
  <c r="R32" i="29"/>
  <c r="R33" i="29"/>
  <c r="R34" i="29"/>
  <c r="R35" i="29"/>
  <c r="R36" i="29"/>
  <c r="R37" i="29"/>
  <c r="R38" i="29"/>
  <c r="R39" i="29"/>
  <c r="R40" i="29"/>
  <c r="R41" i="29"/>
  <c r="R42" i="29"/>
  <c r="R43" i="29"/>
  <c r="R44" i="29"/>
  <c r="R45" i="29"/>
  <c r="R46" i="29"/>
  <c r="R47" i="29"/>
  <c r="R48" i="29"/>
  <c r="R49" i="29"/>
  <c r="R50" i="29"/>
  <c r="R51" i="29"/>
  <c r="R52" i="29"/>
  <c r="R53" i="29"/>
  <c r="R54" i="29"/>
  <c r="R55" i="29"/>
  <c r="R56" i="29"/>
  <c r="R57" i="29"/>
  <c r="R58" i="29"/>
  <c r="R59" i="29"/>
  <c r="R60" i="29"/>
  <c r="R61" i="29"/>
  <c r="R62" i="29"/>
  <c r="R63" i="29"/>
  <c r="R64" i="29"/>
  <c r="R65" i="29"/>
  <c r="R66" i="29"/>
  <c r="R67" i="29"/>
  <c r="R68" i="29"/>
  <c r="R69" i="29"/>
  <c r="R70" i="29"/>
  <c r="R71" i="29"/>
  <c r="R72" i="29"/>
  <c r="R73" i="29"/>
  <c r="R74" i="29"/>
  <c r="R75" i="29"/>
  <c r="R76" i="29"/>
  <c r="R77" i="29"/>
  <c r="R78" i="29"/>
  <c r="R79" i="29"/>
  <c r="R80" i="29"/>
  <c r="R81" i="29"/>
  <c r="R82" i="29"/>
  <c r="R83" i="29"/>
  <c r="R84" i="29"/>
  <c r="R85" i="29"/>
  <c r="R86" i="29"/>
  <c r="R87" i="29"/>
  <c r="R88" i="29"/>
  <c r="R89" i="29"/>
  <c r="R90" i="29"/>
  <c r="R91" i="29"/>
  <c r="R92" i="29"/>
  <c r="R93" i="29"/>
  <c r="R94" i="29"/>
  <c r="R95" i="29"/>
  <c r="R96" i="29"/>
  <c r="R97" i="29"/>
  <c r="R98" i="29"/>
  <c r="R99" i="29"/>
  <c r="R100" i="29"/>
  <c r="R101" i="29"/>
  <c r="R102" i="29"/>
  <c r="R103" i="29"/>
  <c r="R104" i="29"/>
  <c r="R105" i="29"/>
  <c r="R106" i="29"/>
  <c r="R107" i="29"/>
  <c r="R108" i="29"/>
  <c r="R109" i="29"/>
  <c r="R110" i="29"/>
  <c r="R111" i="29"/>
  <c r="R112" i="29"/>
  <c r="R113" i="29"/>
  <c r="R114" i="29"/>
  <c r="R115" i="29"/>
  <c r="R116" i="29"/>
  <c r="R117" i="29"/>
  <c r="R118" i="29"/>
  <c r="R119" i="29"/>
  <c r="R120" i="29"/>
  <c r="R121" i="29"/>
  <c r="R122" i="29"/>
  <c r="R123" i="29"/>
  <c r="R124" i="29"/>
  <c r="R125" i="29"/>
  <c r="R126" i="29"/>
  <c r="R127" i="29"/>
  <c r="R128" i="29"/>
  <c r="R129" i="29"/>
  <c r="R130" i="29"/>
  <c r="R131" i="29"/>
  <c r="R132" i="29"/>
  <c r="R133" i="29"/>
  <c r="R134" i="29"/>
  <c r="R135" i="29"/>
  <c r="R136" i="29"/>
  <c r="R137" i="29"/>
  <c r="R138" i="29"/>
  <c r="R139" i="29"/>
  <c r="R140" i="29"/>
  <c r="R141" i="29"/>
  <c r="R142" i="29"/>
  <c r="R143" i="29"/>
  <c r="R144" i="29"/>
  <c r="R145" i="29"/>
  <c r="R146" i="29"/>
  <c r="R147" i="29"/>
  <c r="R148" i="29"/>
  <c r="R149" i="29"/>
  <c r="R150" i="29"/>
  <c r="R151" i="29"/>
  <c r="R152" i="29"/>
  <c r="R153" i="29"/>
  <c r="R154" i="29"/>
  <c r="R155" i="29"/>
  <c r="R156" i="29"/>
  <c r="R157" i="29"/>
  <c r="R158" i="29"/>
  <c r="R159" i="29"/>
  <c r="R160" i="29"/>
  <c r="R161" i="29"/>
  <c r="R162" i="29"/>
  <c r="R163" i="29"/>
  <c r="R164" i="29"/>
  <c r="R165" i="29"/>
  <c r="R166" i="29"/>
  <c r="R167" i="29"/>
  <c r="R168" i="29"/>
  <c r="R169" i="29"/>
  <c r="R170" i="29"/>
  <c r="R171" i="29"/>
  <c r="R172" i="29"/>
  <c r="R173" i="29"/>
  <c r="R174" i="29"/>
  <c r="R175" i="29"/>
  <c r="R176" i="29"/>
  <c r="R177" i="29"/>
  <c r="R178" i="29"/>
  <c r="R179" i="29"/>
  <c r="R180" i="29"/>
  <c r="R181" i="29"/>
  <c r="R182" i="29"/>
  <c r="R183" i="29"/>
  <c r="R184" i="29"/>
  <c r="R185" i="29"/>
  <c r="R186" i="29"/>
  <c r="R187" i="29"/>
  <c r="R188" i="29"/>
  <c r="R189" i="29"/>
  <c r="R190" i="29"/>
  <c r="R191" i="29"/>
  <c r="R192" i="29"/>
  <c r="R193" i="29"/>
  <c r="R194" i="29"/>
  <c r="R195" i="29"/>
  <c r="R196" i="29"/>
  <c r="R197" i="29"/>
  <c r="R198" i="29"/>
  <c r="R199" i="29"/>
  <c r="R200" i="29"/>
  <c r="R201" i="29"/>
  <c r="R202" i="29"/>
  <c r="R203" i="29"/>
  <c r="R204" i="29"/>
  <c r="R205" i="29"/>
  <c r="R206" i="29"/>
  <c r="R207" i="29"/>
  <c r="R208" i="29"/>
  <c r="R209" i="29"/>
  <c r="R210" i="29"/>
  <c r="R211" i="29"/>
  <c r="R212" i="29"/>
  <c r="R213" i="29"/>
  <c r="R214" i="29"/>
  <c r="R215" i="29"/>
  <c r="R216" i="29"/>
  <c r="R2" i="29"/>
  <c r="P3" i="29"/>
  <c r="P4" i="29"/>
  <c r="P5" i="29"/>
  <c r="P6" i="29"/>
  <c r="P7" i="29"/>
  <c r="P29" i="29"/>
  <c r="P30" i="29"/>
  <c r="P31" i="29"/>
  <c r="P32" i="29"/>
  <c r="P33" i="29"/>
  <c r="P34" i="29"/>
  <c r="P35" i="29"/>
  <c r="P36" i="29"/>
  <c r="P37" i="29"/>
  <c r="P38" i="29"/>
  <c r="P39" i="29"/>
  <c r="P40" i="29"/>
  <c r="P41" i="29"/>
  <c r="P42" i="29"/>
  <c r="P43" i="29"/>
  <c r="P44" i="29"/>
  <c r="P45" i="29"/>
  <c r="P46" i="29"/>
  <c r="P47" i="29"/>
  <c r="P48" i="29"/>
  <c r="P49" i="29"/>
  <c r="P50" i="29"/>
  <c r="P51" i="29"/>
  <c r="P52" i="29"/>
  <c r="P53" i="29"/>
  <c r="P54" i="29"/>
  <c r="P55" i="29"/>
  <c r="P56" i="29"/>
  <c r="P57" i="29"/>
  <c r="P58" i="29"/>
  <c r="P59" i="29"/>
  <c r="P60" i="29"/>
  <c r="P61" i="29"/>
  <c r="P62" i="29"/>
  <c r="P63" i="29"/>
  <c r="P64" i="29"/>
  <c r="P65" i="29"/>
  <c r="P66" i="29"/>
  <c r="P67" i="29"/>
  <c r="P68" i="29"/>
  <c r="P69" i="29"/>
  <c r="P70" i="29"/>
  <c r="P71" i="29"/>
  <c r="P72" i="29"/>
  <c r="P73" i="29"/>
  <c r="P74" i="29"/>
  <c r="P75" i="29"/>
  <c r="P76" i="29"/>
  <c r="P77" i="29"/>
  <c r="P78" i="29"/>
  <c r="P79" i="29"/>
  <c r="P80" i="29"/>
  <c r="P81" i="29"/>
  <c r="P82" i="29"/>
  <c r="P83" i="29"/>
  <c r="P84" i="29"/>
  <c r="P85" i="29"/>
  <c r="P86" i="29"/>
  <c r="P87" i="29"/>
  <c r="P88" i="29"/>
  <c r="P89" i="29"/>
  <c r="P90" i="29"/>
  <c r="P91" i="29"/>
  <c r="P92" i="29"/>
  <c r="P93" i="29"/>
  <c r="P94" i="29"/>
  <c r="P95" i="29"/>
  <c r="P96" i="29"/>
  <c r="P97" i="29"/>
  <c r="P98" i="29"/>
  <c r="P99" i="29"/>
  <c r="P100" i="29"/>
  <c r="P101" i="29"/>
  <c r="P102" i="29"/>
  <c r="P103" i="29"/>
  <c r="P104" i="29"/>
  <c r="P105" i="29"/>
  <c r="P106" i="29"/>
  <c r="P107" i="29"/>
  <c r="P108" i="29"/>
  <c r="P109" i="29"/>
  <c r="P110" i="29"/>
  <c r="P111" i="29"/>
  <c r="P112" i="29"/>
  <c r="P113" i="29"/>
  <c r="P114" i="29"/>
  <c r="P115" i="29"/>
  <c r="P116" i="29"/>
  <c r="P117" i="29"/>
  <c r="P118" i="29"/>
  <c r="P119" i="29"/>
  <c r="P120" i="29"/>
  <c r="P121" i="29"/>
  <c r="P122" i="29"/>
  <c r="P123" i="29"/>
  <c r="P124" i="29"/>
  <c r="P125" i="29"/>
  <c r="P126" i="29"/>
  <c r="P127" i="29"/>
  <c r="P128" i="29"/>
  <c r="P129" i="29"/>
  <c r="P130" i="29"/>
  <c r="P131" i="29"/>
  <c r="P132" i="29"/>
  <c r="P133" i="29"/>
  <c r="P134" i="29"/>
  <c r="P135" i="29"/>
  <c r="P136" i="29"/>
  <c r="P137" i="29"/>
  <c r="P138" i="29"/>
  <c r="P139" i="29"/>
  <c r="P140" i="29"/>
  <c r="P141" i="29"/>
  <c r="P142" i="29"/>
  <c r="P143" i="29"/>
  <c r="P144" i="29"/>
  <c r="P145" i="29"/>
  <c r="P146" i="29"/>
  <c r="P147" i="29"/>
  <c r="P148" i="29"/>
  <c r="P149" i="29"/>
  <c r="P150" i="29"/>
  <c r="P151" i="29"/>
  <c r="P152" i="29"/>
  <c r="P153" i="29"/>
  <c r="P154" i="29"/>
  <c r="P155" i="29"/>
  <c r="P156" i="29"/>
  <c r="P157" i="29"/>
  <c r="P158" i="29"/>
  <c r="P159" i="29"/>
  <c r="P160" i="29"/>
  <c r="P161" i="29"/>
  <c r="P162" i="29"/>
  <c r="P163" i="29"/>
  <c r="P164" i="29"/>
  <c r="P165" i="29"/>
  <c r="P166" i="29"/>
  <c r="P167" i="29"/>
  <c r="P168" i="29"/>
  <c r="P169" i="29"/>
  <c r="P170" i="29"/>
  <c r="P171" i="29"/>
  <c r="P172" i="29"/>
  <c r="P173" i="29"/>
  <c r="P174" i="29"/>
  <c r="P175" i="29"/>
  <c r="P176" i="29"/>
  <c r="P177" i="29"/>
  <c r="P178" i="29"/>
  <c r="P179" i="29"/>
  <c r="P180" i="29"/>
  <c r="P181" i="29"/>
  <c r="P182" i="29"/>
  <c r="P183" i="29"/>
  <c r="P184" i="29"/>
  <c r="P185" i="29"/>
  <c r="P186" i="29"/>
  <c r="P187" i="29"/>
  <c r="P188" i="29"/>
  <c r="P189" i="29"/>
  <c r="P190" i="29"/>
  <c r="P191" i="29"/>
  <c r="P192" i="29"/>
  <c r="P193" i="29"/>
  <c r="P194" i="29"/>
  <c r="P195" i="29"/>
  <c r="P196" i="29"/>
  <c r="P197" i="29"/>
  <c r="P198" i="29"/>
  <c r="P199" i="29"/>
  <c r="P200" i="29"/>
  <c r="P201" i="29"/>
  <c r="P202" i="29"/>
  <c r="P203" i="29"/>
  <c r="P204" i="29"/>
  <c r="P205" i="29"/>
  <c r="P206" i="29"/>
  <c r="P207" i="29"/>
  <c r="P208" i="29"/>
  <c r="P209" i="29"/>
  <c r="P210" i="29"/>
  <c r="P211" i="29"/>
  <c r="P212" i="29"/>
  <c r="P213" i="29"/>
  <c r="P214" i="29"/>
  <c r="P215" i="29"/>
  <c r="P216" i="29"/>
  <c r="P2" i="29"/>
  <c r="O3" i="29"/>
  <c r="O4" i="29"/>
  <c r="O5" i="29"/>
  <c r="O6" i="29"/>
  <c r="O7" i="29"/>
  <c r="O29" i="29"/>
  <c r="O30" i="29"/>
  <c r="O31" i="29"/>
  <c r="O32" i="29"/>
  <c r="O33" i="29"/>
  <c r="O34" i="29"/>
  <c r="O35" i="29"/>
  <c r="O36" i="29"/>
  <c r="O37" i="29"/>
  <c r="O38" i="29"/>
  <c r="O39" i="29"/>
  <c r="O40" i="29"/>
  <c r="O41" i="29"/>
  <c r="O42" i="29"/>
  <c r="O43" i="29"/>
  <c r="O44" i="29"/>
  <c r="O45" i="29"/>
  <c r="O46" i="29"/>
  <c r="O47" i="29"/>
  <c r="O48" i="29"/>
  <c r="O49" i="29"/>
  <c r="O50" i="29"/>
  <c r="O51" i="29"/>
  <c r="O52" i="29"/>
  <c r="O53" i="29"/>
  <c r="O54" i="29"/>
  <c r="O55" i="29"/>
  <c r="O56" i="29"/>
  <c r="O57" i="29"/>
  <c r="O58" i="29"/>
  <c r="O59" i="29"/>
  <c r="O60" i="29"/>
  <c r="O61" i="29"/>
  <c r="O62" i="29"/>
  <c r="O63" i="29"/>
  <c r="O64" i="29"/>
  <c r="O65" i="29"/>
  <c r="O66" i="29"/>
  <c r="O67" i="29"/>
  <c r="O68" i="29"/>
  <c r="O69" i="29"/>
  <c r="O70" i="29"/>
  <c r="O71" i="29"/>
  <c r="O72" i="29"/>
  <c r="O73" i="29"/>
  <c r="O74" i="29"/>
  <c r="O75" i="29"/>
  <c r="O76" i="29"/>
  <c r="O77" i="29"/>
  <c r="O78" i="29"/>
  <c r="O79" i="29"/>
  <c r="O80" i="29"/>
  <c r="O81" i="29"/>
  <c r="O82" i="29"/>
  <c r="O83" i="29"/>
  <c r="O84" i="29"/>
  <c r="O85" i="29"/>
  <c r="O86" i="29"/>
  <c r="O87" i="29"/>
  <c r="O88" i="29"/>
  <c r="O89" i="29"/>
  <c r="O90" i="29"/>
  <c r="O91" i="29"/>
  <c r="O92" i="29"/>
  <c r="O93" i="29"/>
  <c r="O94" i="29"/>
  <c r="O95" i="29"/>
  <c r="O96" i="29"/>
  <c r="O97" i="29"/>
  <c r="O98" i="29"/>
  <c r="O99" i="29"/>
  <c r="O100" i="29"/>
  <c r="O101" i="29"/>
  <c r="O102" i="29"/>
  <c r="O103" i="29"/>
  <c r="O104" i="29"/>
  <c r="O105" i="29"/>
  <c r="O106" i="29"/>
  <c r="O107" i="29"/>
  <c r="O108" i="29"/>
  <c r="O109" i="29"/>
  <c r="O110" i="29"/>
  <c r="O111" i="29"/>
  <c r="O112" i="29"/>
  <c r="O113" i="29"/>
  <c r="O114" i="29"/>
  <c r="O115" i="29"/>
  <c r="O116" i="29"/>
  <c r="O117" i="29"/>
  <c r="O118" i="29"/>
  <c r="O119" i="29"/>
  <c r="O120" i="29"/>
  <c r="O121" i="29"/>
  <c r="O122" i="29"/>
  <c r="O123" i="29"/>
  <c r="O124" i="29"/>
  <c r="O125" i="29"/>
  <c r="O126" i="29"/>
  <c r="O127" i="29"/>
  <c r="O128" i="29"/>
  <c r="O129" i="29"/>
  <c r="O130" i="29"/>
  <c r="O131" i="29"/>
  <c r="O132" i="29"/>
  <c r="O133" i="29"/>
  <c r="O134" i="29"/>
  <c r="O135" i="29"/>
  <c r="O136" i="29"/>
  <c r="O137" i="29"/>
  <c r="O138" i="29"/>
  <c r="O139" i="29"/>
  <c r="O140" i="29"/>
  <c r="O141" i="29"/>
  <c r="O142" i="29"/>
  <c r="O143" i="29"/>
  <c r="O144" i="29"/>
  <c r="O145" i="29"/>
  <c r="O146" i="29"/>
  <c r="O147" i="29"/>
  <c r="O148" i="29"/>
  <c r="O149" i="29"/>
  <c r="O150" i="29"/>
  <c r="O151" i="29"/>
  <c r="O152" i="29"/>
  <c r="O153" i="29"/>
  <c r="O154" i="29"/>
  <c r="O155" i="29"/>
  <c r="O156" i="29"/>
  <c r="O157" i="29"/>
  <c r="O158" i="29"/>
  <c r="O159" i="29"/>
  <c r="O160" i="29"/>
  <c r="O161" i="29"/>
  <c r="O162" i="29"/>
  <c r="O163" i="29"/>
  <c r="O164" i="29"/>
  <c r="O165" i="29"/>
  <c r="O166" i="29"/>
  <c r="O167" i="29"/>
  <c r="O168" i="29"/>
  <c r="O169" i="29"/>
  <c r="O170" i="29"/>
  <c r="O171" i="29"/>
  <c r="O172" i="29"/>
  <c r="O173" i="29"/>
  <c r="O174" i="29"/>
  <c r="O175" i="29"/>
  <c r="O176" i="29"/>
  <c r="O177" i="29"/>
  <c r="O178" i="29"/>
  <c r="O179" i="29"/>
  <c r="O180" i="29"/>
  <c r="O181" i="29"/>
  <c r="O182" i="29"/>
  <c r="O183" i="29"/>
  <c r="O184" i="29"/>
  <c r="O185" i="29"/>
  <c r="O186" i="29"/>
  <c r="O187" i="29"/>
  <c r="O188" i="29"/>
  <c r="O189" i="29"/>
  <c r="O190" i="29"/>
  <c r="O191" i="29"/>
  <c r="O192" i="29"/>
  <c r="O193" i="29"/>
  <c r="O194" i="29"/>
  <c r="O195" i="29"/>
  <c r="O196" i="29"/>
  <c r="O197" i="29"/>
  <c r="O198" i="29"/>
  <c r="O199" i="29"/>
  <c r="O200" i="29"/>
  <c r="O201" i="29"/>
  <c r="O202" i="29"/>
  <c r="O203" i="29"/>
  <c r="O204" i="29"/>
  <c r="O205" i="29"/>
  <c r="O206" i="29"/>
  <c r="O207" i="29"/>
  <c r="O208" i="29"/>
  <c r="O209" i="29"/>
  <c r="O210" i="29"/>
  <c r="O211" i="29"/>
  <c r="O212" i="29"/>
  <c r="O213" i="29"/>
  <c r="O214" i="29"/>
  <c r="O215" i="29"/>
  <c r="O216" i="29"/>
  <c r="O2" i="29"/>
  <c r="N7" i="29"/>
  <c r="N29" i="29"/>
  <c r="N30" i="29" s="1"/>
  <c r="N31" i="29" s="1"/>
  <c r="N32" i="29" s="1"/>
  <c r="N33" i="29" s="1"/>
  <c r="N34" i="29" s="1"/>
  <c r="N35" i="29" s="1"/>
  <c r="N36" i="29" s="1"/>
  <c r="N37" i="29" s="1"/>
  <c r="N38" i="29" s="1"/>
  <c r="N39" i="29" s="1"/>
  <c r="N40" i="29" s="1"/>
  <c r="N41" i="29" s="1"/>
  <c r="N42" i="29" s="1"/>
  <c r="N43" i="29" s="1"/>
  <c r="N44" i="29" s="1"/>
  <c r="N45" i="29" s="1"/>
  <c r="N46" i="29" s="1"/>
  <c r="N47" i="29" s="1"/>
  <c r="N48" i="29" s="1"/>
  <c r="N49" i="29" s="1"/>
  <c r="N50" i="29" s="1"/>
  <c r="N51" i="29" s="1"/>
  <c r="N52" i="29" s="1"/>
  <c r="N53" i="29" s="1"/>
  <c r="N54" i="29" s="1"/>
  <c r="N55" i="29" s="1"/>
  <c r="N56" i="29" s="1"/>
  <c r="N57" i="29" s="1"/>
  <c r="N58" i="29" s="1"/>
  <c r="N59" i="29" s="1"/>
  <c r="N60" i="29" s="1"/>
  <c r="N61" i="29" s="1"/>
  <c r="N62" i="29" s="1"/>
  <c r="N63" i="29" s="1"/>
  <c r="N64" i="29" s="1"/>
  <c r="N65" i="29" s="1"/>
  <c r="N66" i="29" s="1"/>
  <c r="N67" i="29" s="1"/>
  <c r="N68" i="29" s="1"/>
  <c r="N69" i="29" s="1"/>
  <c r="N70" i="29" s="1"/>
  <c r="N71" i="29" s="1"/>
  <c r="N72" i="29" s="1"/>
  <c r="N73" i="29" s="1"/>
  <c r="N74" i="29" s="1"/>
  <c r="N75" i="29" s="1"/>
  <c r="N76" i="29" s="1"/>
  <c r="N77" i="29" s="1"/>
  <c r="N78" i="29" s="1"/>
  <c r="N79" i="29" s="1"/>
  <c r="N80" i="29" s="1"/>
  <c r="N81" i="29" s="1"/>
  <c r="N82" i="29" s="1"/>
  <c r="N83" i="29" s="1"/>
  <c r="N84" i="29" s="1"/>
  <c r="N85" i="29" s="1"/>
  <c r="N86" i="29" s="1"/>
  <c r="N87" i="29" s="1"/>
  <c r="N88" i="29" s="1"/>
  <c r="N89" i="29" s="1"/>
  <c r="N90" i="29" s="1"/>
  <c r="N91" i="29" s="1"/>
  <c r="N92" i="29" s="1"/>
  <c r="N93" i="29" s="1"/>
  <c r="N94" i="29" s="1"/>
  <c r="N95" i="29" s="1"/>
  <c r="N96" i="29" s="1"/>
  <c r="N97" i="29" s="1"/>
  <c r="N98" i="29" s="1"/>
  <c r="N99" i="29" s="1"/>
  <c r="N100" i="29" s="1"/>
  <c r="N101" i="29" s="1"/>
  <c r="N102" i="29" s="1"/>
  <c r="N103" i="29" s="1"/>
  <c r="N104" i="29" s="1"/>
  <c r="N105" i="29" s="1"/>
  <c r="N106" i="29" s="1"/>
  <c r="N107" i="29" s="1"/>
  <c r="N108" i="29" s="1"/>
  <c r="N109" i="29" s="1"/>
  <c r="N110" i="29" s="1"/>
  <c r="N111" i="29" s="1"/>
  <c r="N112" i="29" s="1"/>
  <c r="N113" i="29" s="1"/>
  <c r="N114" i="29" s="1"/>
  <c r="N115" i="29" s="1"/>
  <c r="N116" i="29" s="1"/>
  <c r="N117" i="29" s="1"/>
  <c r="N118" i="29" s="1"/>
  <c r="N119" i="29" s="1"/>
  <c r="N120" i="29" s="1"/>
  <c r="N121" i="29" s="1"/>
  <c r="N122" i="29" s="1"/>
  <c r="N123" i="29" s="1"/>
  <c r="N124" i="29" s="1"/>
  <c r="N125" i="29" s="1"/>
  <c r="N126" i="29" s="1"/>
  <c r="N127" i="29" s="1"/>
  <c r="N128" i="29" s="1"/>
  <c r="N129" i="29" s="1"/>
  <c r="N130" i="29" s="1"/>
  <c r="N131" i="29" s="1"/>
  <c r="N132" i="29" s="1"/>
  <c r="N133" i="29" s="1"/>
  <c r="N134" i="29" s="1"/>
  <c r="N135" i="29" s="1"/>
  <c r="N136" i="29" s="1"/>
  <c r="N137" i="29" s="1"/>
  <c r="N138" i="29" s="1"/>
  <c r="N139" i="29" s="1"/>
  <c r="N140" i="29" s="1"/>
  <c r="N141" i="29" s="1"/>
  <c r="N142" i="29" s="1"/>
  <c r="N143" i="29" s="1"/>
  <c r="N144" i="29" s="1"/>
  <c r="N145" i="29" s="1"/>
  <c r="N146" i="29" s="1"/>
  <c r="N147" i="29" s="1"/>
  <c r="N148" i="29" s="1"/>
  <c r="N149" i="29" s="1"/>
  <c r="N150" i="29" s="1"/>
  <c r="N151" i="29" s="1"/>
  <c r="N152" i="29" s="1"/>
  <c r="N153" i="29" s="1"/>
  <c r="N154" i="29" s="1"/>
  <c r="N155" i="29" s="1"/>
  <c r="N156" i="29" s="1"/>
  <c r="N157" i="29" s="1"/>
  <c r="N158" i="29" s="1"/>
  <c r="N159" i="29" s="1"/>
  <c r="N160" i="29" s="1"/>
  <c r="N161" i="29" s="1"/>
  <c r="N162" i="29" s="1"/>
  <c r="N163" i="29" s="1"/>
  <c r="N164" i="29" s="1"/>
  <c r="N165" i="29" s="1"/>
  <c r="N166" i="29" s="1"/>
  <c r="N167" i="29" s="1"/>
  <c r="N168" i="29" s="1"/>
  <c r="N169" i="29" s="1"/>
  <c r="N170" i="29" s="1"/>
  <c r="N171" i="29" s="1"/>
  <c r="N172" i="29" s="1"/>
  <c r="N173" i="29" s="1"/>
  <c r="N174" i="29" s="1"/>
  <c r="N175" i="29" s="1"/>
  <c r="N176" i="29" s="1"/>
  <c r="N177" i="29" s="1"/>
  <c r="N178" i="29" s="1"/>
  <c r="N179" i="29" s="1"/>
  <c r="N180" i="29" s="1"/>
  <c r="N181" i="29" s="1"/>
  <c r="N182" i="29" s="1"/>
  <c r="N183" i="29" s="1"/>
  <c r="N184" i="29" s="1"/>
  <c r="N185" i="29" s="1"/>
  <c r="N186" i="29" s="1"/>
  <c r="N187" i="29" s="1"/>
  <c r="N188" i="29" s="1"/>
  <c r="N189" i="29" s="1"/>
  <c r="N190" i="29" s="1"/>
  <c r="N191" i="29" s="1"/>
  <c r="N192" i="29" s="1"/>
  <c r="N193" i="29" s="1"/>
  <c r="N194" i="29" s="1"/>
  <c r="N195" i="29" s="1"/>
  <c r="N196" i="29" s="1"/>
  <c r="N197" i="29" s="1"/>
  <c r="N198" i="29" s="1"/>
  <c r="N199" i="29" s="1"/>
  <c r="N200" i="29" s="1"/>
  <c r="N201" i="29" s="1"/>
  <c r="N202" i="29" s="1"/>
  <c r="N203" i="29" s="1"/>
  <c r="N204" i="29" s="1"/>
  <c r="N205" i="29" s="1"/>
  <c r="N206" i="29" s="1"/>
  <c r="N207" i="29" s="1"/>
  <c r="N208" i="29" s="1"/>
  <c r="N209" i="29" s="1"/>
  <c r="N210" i="29" s="1"/>
  <c r="N211" i="29" s="1"/>
  <c r="N212" i="29" s="1"/>
  <c r="N213" i="29" s="1"/>
  <c r="N214" i="29" s="1"/>
  <c r="N215" i="29" s="1"/>
  <c r="N216" i="29" s="1"/>
  <c r="N2" i="29"/>
  <c r="N3" i="29" s="1"/>
  <c r="N4" i="29" s="1"/>
  <c r="N5" i="29" s="1"/>
  <c r="N6" i="29" s="1"/>
  <c r="G3" i="23"/>
  <c r="U4" i="26" l="1"/>
  <c r="V4" i="26"/>
  <c r="W4" i="26"/>
  <c r="U4" i="24"/>
  <c r="V4" i="24"/>
  <c r="W4" i="24"/>
  <c r="N1" i="29"/>
  <c r="M4" i="27"/>
  <c r="U3" i="29"/>
  <c r="U4" i="29" s="1"/>
  <c r="U5" i="29" s="1"/>
  <c r="U6" i="29" s="1"/>
  <c r="U7" i="29" s="1"/>
  <c r="U8" i="29" s="1"/>
  <c r="Q1" i="29"/>
  <c r="L5" i="27"/>
  <c r="K5" i="27"/>
  <c r="K4" i="27"/>
  <c r="L4" i="27"/>
  <c r="S5" i="26"/>
  <c r="T5" i="26"/>
  <c r="T4" i="26"/>
  <c r="S4" i="26"/>
  <c r="T5" i="24"/>
  <c r="T6" i="24"/>
  <c r="T7" i="24"/>
  <c r="T8" i="24"/>
  <c r="T9" i="24"/>
  <c r="S5" i="24"/>
  <c r="S6" i="24"/>
  <c r="S7" i="24"/>
  <c r="S8" i="24"/>
  <c r="S9" i="24"/>
  <c r="T4" i="24"/>
  <c r="S4" i="24"/>
  <c r="E1" i="6"/>
  <c r="E2" i="6" s="1"/>
  <c r="E3" i="6" s="1"/>
  <c r="E4" i="6" s="1"/>
  <c r="H69" i="6"/>
  <c r="H107" i="6"/>
  <c r="H99" i="6"/>
  <c r="I69" i="6"/>
  <c r="I107" i="6"/>
  <c r="I99" i="6"/>
  <c r="H70" i="6"/>
  <c r="H108" i="6"/>
  <c r="H100" i="6"/>
  <c r="I70" i="6"/>
  <c r="I108" i="6"/>
  <c r="I100" i="6"/>
  <c r="H71" i="6"/>
  <c r="H109" i="6"/>
  <c r="H101" i="6"/>
  <c r="I71" i="6"/>
  <c r="I109" i="6"/>
  <c r="I101" i="6"/>
  <c r="H72" i="6"/>
  <c r="H110" i="6"/>
  <c r="H102" i="6"/>
  <c r="I72" i="6"/>
  <c r="I110" i="6"/>
  <c r="I102" i="6"/>
  <c r="H73" i="6"/>
  <c r="I73" i="6"/>
  <c r="H74" i="6"/>
  <c r="I74" i="6"/>
  <c r="H75" i="6"/>
  <c r="I75" i="6"/>
  <c r="H76" i="6"/>
  <c r="I76" i="6"/>
  <c r="I68" i="6"/>
  <c r="I106" i="6"/>
  <c r="I98" i="6"/>
  <c r="H68" i="6"/>
  <c r="H106" i="6"/>
  <c r="H98" i="6"/>
  <c r="N3" i="6"/>
  <c r="O3" i="6"/>
  <c r="H3" i="6"/>
  <c r="I3" i="6"/>
  <c r="H4" i="6"/>
  <c r="I4" i="6"/>
  <c r="H5" i="6"/>
  <c r="I5" i="6"/>
  <c r="H6" i="6"/>
  <c r="I6" i="6"/>
  <c r="H7" i="6"/>
  <c r="I7" i="6"/>
  <c r="H8" i="6"/>
  <c r="I8" i="6"/>
  <c r="H9" i="6"/>
  <c r="I9" i="6"/>
  <c r="H10" i="6"/>
  <c r="I10" i="6"/>
  <c r="H11" i="6"/>
  <c r="I11" i="6"/>
  <c r="H12" i="6"/>
  <c r="I12" i="6"/>
  <c r="H13" i="6"/>
  <c r="I13" i="6"/>
  <c r="H14" i="6"/>
  <c r="I14" i="6"/>
  <c r="H15" i="6"/>
  <c r="I15" i="6"/>
  <c r="H16" i="6"/>
  <c r="I16" i="6"/>
  <c r="H17" i="6"/>
  <c r="I17" i="6"/>
  <c r="H18" i="6"/>
  <c r="I18" i="6"/>
  <c r="H19" i="6"/>
  <c r="I19" i="6"/>
  <c r="H20" i="6"/>
  <c r="I20" i="6"/>
  <c r="H21" i="6"/>
  <c r="I21" i="6"/>
  <c r="H22" i="6"/>
  <c r="I22" i="6"/>
  <c r="H23" i="6"/>
  <c r="I23" i="6"/>
  <c r="H24" i="6"/>
  <c r="I24" i="6"/>
  <c r="H25" i="6"/>
  <c r="I25" i="6"/>
  <c r="H26" i="6"/>
  <c r="I26" i="6"/>
  <c r="H27" i="6"/>
  <c r="I27" i="6"/>
  <c r="H28" i="6"/>
  <c r="I28" i="6"/>
  <c r="H29" i="6"/>
  <c r="I29" i="6"/>
  <c r="H30" i="6"/>
  <c r="I30" i="6"/>
  <c r="H31" i="6"/>
  <c r="I31" i="6"/>
  <c r="H32" i="6"/>
  <c r="I32" i="6"/>
  <c r="H33" i="6"/>
  <c r="I33" i="6"/>
  <c r="H34" i="6"/>
  <c r="I34" i="6"/>
  <c r="H35" i="6"/>
  <c r="I35" i="6"/>
  <c r="H36" i="6"/>
  <c r="I36" i="6"/>
  <c r="H37" i="6"/>
  <c r="I37" i="6"/>
  <c r="H38" i="6"/>
  <c r="I38" i="6"/>
  <c r="H39" i="6"/>
  <c r="I39" i="6"/>
  <c r="H40" i="6"/>
  <c r="I40" i="6"/>
  <c r="H41" i="6"/>
  <c r="I41" i="6"/>
  <c r="H42" i="6"/>
  <c r="I42" i="6"/>
  <c r="H43" i="6"/>
  <c r="I43" i="6"/>
  <c r="H44" i="6"/>
  <c r="I44" i="6"/>
  <c r="H45" i="6"/>
  <c r="I45" i="6"/>
  <c r="H46" i="6"/>
  <c r="I46" i="6"/>
  <c r="H47" i="6"/>
  <c r="I47" i="6"/>
  <c r="H48" i="6"/>
  <c r="I48" i="6"/>
  <c r="H49" i="6"/>
  <c r="I49" i="6"/>
  <c r="H50" i="6"/>
  <c r="I50" i="6"/>
  <c r="H51" i="6"/>
  <c r="I51" i="6"/>
  <c r="H52" i="6"/>
  <c r="I52" i="6"/>
  <c r="H53" i="6"/>
  <c r="I53" i="6"/>
  <c r="H54" i="6"/>
  <c r="I54" i="6"/>
  <c r="H55" i="6"/>
  <c r="I55" i="6"/>
  <c r="H56" i="6"/>
  <c r="I56" i="6"/>
  <c r="H57" i="6"/>
  <c r="I57" i="6"/>
  <c r="H58" i="6"/>
  <c r="I58" i="6"/>
  <c r="H59" i="6"/>
  <c r="I59" i="6"/>
  <c r="H60" i="6"/>
  <c r="I60" i="6"/>
  <c r="H61" i="6"/>
  <c r="I61" i="6"/>
  <c r="H62" i="6"/>
  <c r="I62" i="6"/>
  <c r="H63" i="6"/>
  <c r="I63" i="6"/>
  <c r="H64" i="6"/>
  <c r="I64" i="6"/>
  <c r="H65" i="6"/>
  <c r="I65" i="6"/>
  <c r="H66" i="6"/>
  <c r="I66" i="6"/>
  <c r="H67" i="6"/>
  <c r="I67" i="6"/>
  <c r="H77" i="6"/>
  <c r="I77" i="6"/>
  <c r="H78" i="6"/>
  <c r="I78" i="6"/>
  <c r="H79" i="6"/>
  <c r="I79" i="6"/>
  <c r="H80" i="6"/>
  <c r="I80" i="6"/>
  <c r="H81" i="6"/>
  <c r="I81" i="6"/>
  <c r="H82" i="6"/>
  <c r="I82" i="6"/>
  <c r="H83" i="6"/>
  <c r="I83" i="6"/>
  <c r="H84" i="6"/>
  <c r="I84" i="6"/>
  <c r="H85" i="6"/>
  <c r="I85" i="6"/>
  <c r="H86" i="6"/>
  <c r="I86" i="6"/>
  <c r="H87" i="6"/>
  <c r="I87" i="6"/>
  <c r="H88" i="6"/>
  <c r="I88" i="6"/>
  <c r="H89" i="6"/>
  <c r="I89" i="6"/>
  <c r="H90" i="6"/>
  <c r="I90" i="6"/>
  <c r="H91" i="6"/>
  <c r="I91" i="6"/>
  <c r="H92" i="6"/>
  <c r="I92" i="6"/>
  <c r="H93" i="6"/>
  <c r="I93" i="6"/>
  <c r="H94" i="6"/>
  <c r="I94" i="6"/>
  <c r="H95" i="6"/>
  <c r="I95" i="6"/>
  <c r="H96" i="6"/>
  <c r="I96" i="6"/>
  <c r="H97" i="6"/>
  <c r="I97" i="6"/>
  <c r="H103" i="6"/>
  <c r="I103" i="6"/>
  <c r="H104" i="6"/>
  <c r="I104" i="6"/>
  <c r="H105" i="6"/>
  <c r="I105" i="6"/>
  <c r="H111" i="6"/>
  <c r="I111" i="6"/>
  <c r="H112" i="6"/>
  <c r="I112" i="6"/>
  <c r="H113" i="6"/>
  <c r="I113" i="6"/>
  <c r="H114" i="6"/>
  <c r="I114" i="6"/>
  <c r="H115" i="6"/>
  <c r="I115" i="6"/>
  <c r="H116" i="6"/>
  <c r="I116" i="6"/>
  <c r="H117" i="6"/>
  <c r="I117" i="6"/>
  <c r="H118" i="6"/>
  <c r="I118" i="6"/>
  <c r="H119" i="6"/>
  <c r="I119" i="6"/>
  <c r="H120" i="6"/>
  <c r="I120" i="6"/>
  <c r="H121" i="6"/>
  <c r="I121" i="6"/>
  <c r="H122" i="6"/>
  <c r="I122" i="6"/>
  <c r="H123" i="6"/>
  <c r="I123" i="6"/>
  <c r="H124" i="6"/>
  <c r="I124" i="6"/>
  <c r="H125" i="6"/>
  <c r="I125" i="6"/>
  <c r="H126" i="6"/>
  <c r="I126" i="6"/>
  <c r="H127" i="6"/>
  <c r="I127" i="6"/>
  <c r="H128" i="6"/>
  <c r="I128" i="6"/>
  <c r="H129" i="6"/>
  <c r="I129" i="6"/>
  <c r="H130" i="6"/>
  <c r="I130" i="6"/>
  <c r="H131" i="6"/>
  <c r="I131" i="6"/>
  <c r="H132" i="6"/>
  <c r="I132" i="6"/>
  <c r="H133" i="6"/>
  <c r="I133" i="6"/>
  <c r="H134" i="6"/>
  <c r="I134" i="6"/>
  <c r="H135" i="6"/>
  <c r="I135" i="6"/>
  <c r="H136" i="6"/>
  <c r="I136" i="6"/>
  <c r="H137" i="6"/>
  <c r="I137" i="6"/>
  <c r="H138" i="6"/>
  <c r="I138" i="6"/>
  <c r="H139" i="6"/>
  <c r="I139" i="6"/>
  <c r="H140" i="6"/>
  <c r="I140" i="6"/>
  <c r="H141" i="6"/>
  <c r="I141" i="6"/>
  <c r="H142" i="6"/>
  <c r="I142" i="6"/>
  <c r="H143" i="6"/>
  <c r="I143" i="6"/>
  <c r="H144" i="6"/>
  <c r="I144" i="6"/>
  <c r="H145" i="6"/>
  <c r="I145" i="6"/>
  <c r="H146" i="6"/>
  <c r="I146" i="6"/>
  <c r="H147" i="6"/>
  <c r="I147" i="6"/>
  <c r="H148" i="6"/>
  <c r="I148" i="6"/>
  <c r="H149" i="6"/>
  <c r="I149" i="6"/>
  <c r="H150" i="6"/>
  <c r="I150" i="6"/>
  <c r="H151" i="6"/>
  <c r="I151" i="6"/>
  <c r="H152" i="6"/>
  <c r="I152" i="6"/>
  <c r="H153" i="6"/>
  <c r="I153" i="6"/>
  <c r="H154" i="6"/>
  <c r="I154" i="6"/>
  <c r="H155" i="6"/>
  <c r="I155" i="6"/>
  <c r="H156" i="6"/>
  <c r="I156" i="6"/>
  <c r="H157" i="6"/>
  <c r="I157" i="6"/>
  <c r="H158" i="6"/>
  <c r="I158" i="6"/>
  <c r="H159" i="6"/>
  <c r="I159" i="6"/>
  <c r="H160" i="6"/>
  <c r="I160" i="6"/>
  <c r="H161" i="6"/>
  <c r="I161" i="6"/>
  <c r="H162" i="6"/>
  <c r="I162" i="6"/>
  <c r="H163" i="6"/>
  <c r="I163" i="6"/>
  <c r="H164" i="6"/>
  <c r="I164" i="6"/>
  <c r="H165" i="6"/>
  <c r="I165" i="6"/>
  <c r="H166" i="6"/>
  <c r="I166" i="6"/>
  <c r="H167" i="6"/>
  <c r="I167" i="6"/>
  <c r="H168" i="6"/>
  <c r="I168" i="6"/>
  <c r="H169" i="6"/>
  <c r="I169" i="6"/>
  <c r="H170" i="6"/>
  <c r="I170" i="6"/>
  <c r="H171" i="6"/>
  <c r="I171" i="6"/>
  <c r="H172" i="6"/>
  <c r="I172" i="6"/>
  <c r="H173" i="6"/>
  <c r="I173" i="6"/>
  <c r="H174" i="6"/>
  <c r="I174" i="6"/>
  <c r="H175" i="6"/>
  <c r="I175" i="6"/>
  <c r="H176" i="6"/>
  <c r="I176" i="6"/>
  <c r="H177" i="6"/>
  <c r="I177" i="6"/>
  <c r="H178" i="6"/>
  <c r="I178" i="6"/>
  <c r="H179" i="6"/>
  <c r="I179" i="6"/>
  <c r="H180" i="6"/>
  <c r="I180" i="6"/>
  <c r="H181" i="6"/>
  <c r="I181" i="6"/>
  <c r="H182" i="6"/>
  <c r="I182" i="6"/>
  <c r="H183" i="6"/>
  <c r="I183" i="6"/>
  <c r="H184" i="6"/>
  <c r="I184" i="6"/>
  <c r="H185" i="6"/>
  <c r="I185" i="6"/>
  <c r="H186" i="6"/>
  <c r="I186" i="6"/>
  <c r="H187" i="6"/>
  <c r="I187" i="6"/>
  <c r="H188" i="6"/>
  <c r="I188" i="6"/>
  <c r="H189" i="6"/>
  <c r="I189" i="6"/>
  <c r="H190" i="6"/>
  <c r="I190" i="6"/>
  <c r="H191" i="6"/>
  <c r="I191" i="6"/>
  <c r="H192" i="6"/>
  <c r="I192" i="6"/>
  <c r="H193" i="6"/>
  <c r="I193" i="6"/>
  <c r="H194" i="6"/>
  <c r="I194" i="6"/>
  <c r="H195" i="6"/>
  <c r="I195" i="6"/>
  <c r="H196" i="6"/>
  <c r="I196" i="6"/>
  <c r="H197" i="6"/>
  <c r="I197" i="6"/>
  <c r="H198" i="6"/>
  <c r="I198" i="6"/>
  <c r="H199" i="6"/>
  <c r="I199" i="6"/>
  <c r="H200" i="6"/>
  <c r="I200" i="6"/>
  <c r="H201" i="6"/>
  <c r="I201" i="6"/>
  <c r="H202" i="6"/>
  <c r="I202" i="6"/>
  <c r="H203" i="6"/>
  <c r="I203" i="6"/>
  <c r="H204" i="6"/>
  <c r="I204" i="6"/>
  <c r="H205" i="6"/>
  <c r="I205" i="6"/>
  <c r="H206" i="6"/>
  <c r="I206" i="6"/>
  <c r="H207" i="6"/>
  <c r="I207" i="6"/>
  <c r="H208" i="6"/>
  <c r="I208" i="6"/>
  <c r="H209" i="6"/>
  <c r="I209" i="6"/>
  <c r="H210" i="6"/>
  <c r="I210" i="6"/>
  <c r="H211" i="6"/>
  <c r="I211" i="6"/>
  <c r="H212" i="6"/>
  <c r="I212" i="6"/>
  <c r="H213" i="6"/>
  <c r="I213" i="6"/>
  <c r="H214" i="6"/>
  <c r="I214" i="6"/>
  <c r="H215" i="6"/>
  <c r="I215" i="6"/>
  <c r="H216" i="6"/>
  <c r="I216" i="6"/>
  <c r="H217" i="6"/>
  <c r="I217" i="6"/>
  <c r="H218" i="6"/>
  <c r="I218" i="6"/>
  <c r="H219" i="6"/>
  <c r="I219" i="6"/>
  <c r="H220" i="6"/>
  <c r="I220" i="6"/>
  <c r="H221" i="6"/>
  <c r="I221" i="6"/>
  <c r="H222" i="6"/>
  <c r="I222" i="6"/>
  <c r="H223" i="6"/>
  <c r="I223" i="6"/>
  <c r="H224" i="6"/>
  <c r="I224" i="6"/>
  <c r="H225" i="6"/>
  <c r="I225" i="6"/>
  <c r="H226" i="6"/>
  <c r="I226" i="6"/>
  <c r="H227" i="6"/>
  <c r="I227" i="6"/>
  <c r="H228" i="6"/>
  <c r="I228" i="6"/>
  <c r="H229" i="6"/>
  <c r="I229" i="6"/>
  <c r="H2" i="6"/>
  <c r="I2" i="6"/>
  <c r="G1" i="39"/>
  <c r="H1" i="39"/>
  <c r="I1" i="39"/>
  <c r="J1" i="39"/>
  <c r="K1" i="39"/>
  <c r="F1" i="39"/>
  <c r="E1" i="35"/>
  <c r="F1" i="35"/>
  <c r="G1" i="35"/>
  <c r="H1" i="35"/>
  <c r="I1" i="35"/>
  <c r="D1" i="35"/>
  <c r="G3" i="22"/>
  <c r="G4" i="22"/>
  <c r="G5" i="22"/>
  <c r="G6" i="22"/>
  <c r="G7" i="22"/>
  <c r="G8" i="22"/>
  <c r="G9" i="22"/>
  <c r="G10" i="22"/>
  <c r="G11" i="22"/>
  <c r="G12" i="22"/>
  <c r="G13" i="22"/>
  <c r="G14" i="22"/>
  <c r="G15" i="22"/>
  <c r="G16" i="22"/>
  <c r="G17" i="22"/>
  <c r="G18" i="22"/>
  <c r="G19" i="22"/>
  <c r="G20" i="22"/>
  <c r="G21" i="22"/>
  <c r="G22" i="22"/>
  <c r="G23" i="22"/>
  <c r="G24" i="22"/>
  <c r="G25" i="22"/>
  <c r="G26" i="22"/>
  <c r="G27" i="22"/>
  <c r="G28" i="22"/>
  <c r="G29" i="22"/>
  <c r="G30" i="22"/>
  <c r="G31" i="22"/>
  <c r="G32" i="22"/>
  <c r="G33" i="22"/>
  <c r="G34" i="22"/>
  <c r="G35" i="22"/>
  <c r="G36" i="22"/>
  <c r="G37" i="22"/>
  <c r="G38" i="22"/>
  <c r="G39" i="22"/>
  <c r="G40" i="22"/>
  <c r="G41" i="22"/>
  <c r="G42" i="22"/>
  <c r="G43" i="22"/>
  <c r="G44" i="22"/>
  <c r="G45" i="22"/>
  <c r="G46" i="22"/>
  <c r="G47" i="22"/>
  <c r="G48" i="22"/>
  <c r="G49" i="22"/>
  <c r="G50" i="22"/>
  <c r="G51" i="22"/>
  <c r="G52" i="22"/>
  <c r="G53" i="22"/>
  <c r="G54" i="22"/>
  <c r="G55" i="22"/>
  <c r="G56" i="22"/>
  <c r="G57" i="22"/>
  <c r="G58" i="22"/>
  <c r="G59" i="22"/>
  <c r="G60" i="22"/>
  <c r="G61" i="22"/>
  <c r="G62" i="22"/>
  <c r="G63" i="22"/>
  <c r="G64" i="22"/>
  <c r="G65" i="22"/>
  <c r="G66" i="22"/>
  <c r="G67" i="22"/>
  <c r="G68" i="22"/>
  <c r="G69" i="22"/>
  <c r="G70" i="22"/>
  <c r="G71" i="22"/>
  <c r="G72" i="22"/>
  <c r="G73" i="22"/>
  <c r="G74" i="22"/>
  <c r="G75" i="22"/>
  <c r="G76" i="22"/>
  <c r="G77" i="22"/>
  <c r="G78" i="22"/>
  <c r="G79" i="22"/>
  <c r="G80" i="22"/>
  <c r="G81" i="22"/>
  <c r="G82" i="22"/>
  <c r="G83" i="22"/>
  <c r="G84" i="22"/>
  <c r="G85" i="22"/>
  <c r="G86" i="22"/>
  <c r="G87" i="22"/>
  <c r="G88" i="22"/>
  <c r="G89" i="22"/>
  <c r="G90" i="22"/>
  <c r="G91" i="22"/>
  <c r="G92" i="22"/>
  <c r="G93" i="22"/>
  <c r="G94" i="22"/>
  <c r="G95" i="22"/>
  <c r="G96" i="22"/>
  <c r="G97" i="22"/>
  <c r="G98" i="22"/>
  <c r="G99" i="22"/>
  <c r="G100" i="22"/>
  <c r="G101" i="22"/>
  <c r="G102" i="22"/>
  <c r="G103" i="22"/>
  <c r="G104" i="22"/>
  <c r="G105" i="22"/>
  <c r="G106" i="22"/>
  <c r="G107" i="22"/>
  <c r="G108" i="22"/>
  <c r="G109" i="22"/>
  <c r="G110" i="22"/>
  <c r="G111" i="22"/>
  <c r="G112" i="22"/>
  <c r="G113" i="22"/>
  <c r="G114" i="22"/>
  <c r="G115" i="22"/>
  <c r="G116" i="22"/>
  <c r="G117" i="22"/>
  <c r="G118" i="22"/>
  <c r="G119" i="22"/>
  <c r="G120" i="22"/>
  <c r="G121" i="22"/>
  <c r="G122" i="22"/>
  <c r="G123" i="22"/>
  <c r="G124" i="22"/>
  <c r="G125" i="22"/>
  <c r="G126" i="22"/>
  <c r="G127" i="22"/>
  <c r="G128" i="22"/>
  <c r="G129" i="22"/>
  <c r="G130" i="22"/>
  <c r="G131" i="22"/>
  <c r="G132" i="22"/>
  <c r="G133" i="22"/>
  <c r="G134" i="22"/>
  <c r="G135" i="22"/>
  <c r="G136" i="22"/>
  <c r="G137" i="22"/>
  <c r="G138" i="22"/>
  <c r="G139" i="22"/>
  <c r="G140" i="22"/>
  <c r="G141" i="22"/>
  <c r="G142" i="22"/>
  <c r="G143" i="22"/>
  <c r="G144" i="22"/>
  <c r="G145" i="22"/>
  <c r="G146" i="22"/>
  <c r="G147" i="22"/>
  <c r="G148" i="22"/>
  <c r="G149" i="22"/>
  <c r="G150" i="22"/>
  <c r="G151" i="22"/>
  <c r="G152" i="22"/>
  <c r="G153" i="22"/>
  <c r="G154" i="22"/>
  <c r="G155" i="22"/>
  <c r="G156" i="22"/>
  <c r="G157" i="22"/>
  <c r="G158" i="22"/>
  <c r="G159" i="22"/>
  <c r="G160" i="22"/>
  <c r="G161" i="22"/>
  <c r="G162" i="22"/>
  <c r="G163" i="22"/>
  <c r="G164" i="22"/>
  <c r="G165" i="22"/>
  <c r="G166" i="22"/>
  <c r="G167" i="22"/>
  <c r="G168" i="22"/>
  <c r="G169" i="22"/>
  <c r="G170" i="22"/>
  <c r="G171" i="22"/>
  <c r="G172" i="22"/>
  <c r="G173" i="22"/>
  <c r="G174" i="22"/>
  <c r="G175" i="22"/>
  <c r="G176" i="22"/>
  <c r="G177" i="22"/>
  <c r="G178" i="22"/>
  <c r="G179" i="22"/>
  <c r="G180" i="22"/>
  <c r="G181" i="22"/>
  <c r="G182" i="22"/>
  <c r="G183" i="22"/>
  <c r="G184" i="22"/>
  <c r="G185" i="22"/>
  <c r="G186" i="22"/>
  <c r="G187" i="22"/>
  <c r="G188" i="22"/>
  <c r="G189" i="22"/>
  <c r="G190" i="22"/>
  <c r="G191" i="22"/>
  <c r="G192" i="22"/>
  <c r="G193" i="22"/>
  <c r="G194" i="22"/>
  <c r="G195" i="22"/>
  <c r="G196" i="22"/>
  <c r="G197" i="22"/>
  <c r="G198" i="22"/>
  <c r="G199" i="22"/>
  <c r="G200" i="22"/>
  <c r="G201" i="22"/>
  <c r="G202" i="22"/>
  <c r="G203" i="22"/>
  <c r="G204" i="22"/>
  <c r="G205" i="22"/>
  <c r="G206" i="22"/>
  <c r="G207" i="22"/>
  <c r="G208" i="22"/>
  <c r="G209" i="22"/>
  <c r="G210" i="22"/>
  <c r="G211" i="22"/>
  <c r="G212" i="22"/>
  <c r="G213" i="22"/>
  <c r="G214" i="22"/>
  <c r="G215" i="22"/>
  <c r="G216" i="22"/>
  <c r="G217" i="22"/>
  <c r="G218" i="22"/>
  <c r="G219" i="22"/>
  <c r="G220" i="22"/>
  <c r="G221" i="22"/>
  <c r="G222" i="22"/>
  <c r="G223" i="22"/>
  <c r="G224" i="22"/>
  <c r="G225" i="22"/>
  <c r="G226" i="22"/>
  <c r="G227" i="22"/>
  <c r="G228" i="22"/>
  <c r="G229" i="22"/>
  <c r="G230" i="22"/>
  <c r="G231" i="22"/>
  <c r="G2" i="22"/>
  <c r="G3" i="21"/>
  <c r="H3" i="21"/>
  <c r="I3" i="21"/>
  <c r="G4" i="21"/>
  <c r="H4" i="21"/>
  <c r="I4" i="21"/>
  <c r="G5" i="21"/>
  <c r="H5" i="21"/>
  <c r="I5" i="21"/>
  <c r="G6" i="21"/>
  <c r="H6" i="21"/>
  <c r="I6" i="21"/>
  <c r="G7" i="21"/>
  <c r="H7" i="21"/>
  <c r="I7" i="21"/>
  <c r="G8" i="21"/>
  <c r="H8" i="21"/>
  <c r="I8" i="21"/>
  <c r="G9" i="21"/>
  <c r="H9" i="21"/>
  <c r="I9" i="21"/>
  <c r="G10" i="21"/>
  <c r="H10" i="21"/>
  <c r="I10" i="21"/>
  <c r="G11" i="21"/>
  <c r="H11" i="21"/>
  <c r="I11" i="21"/>
  <c r="G12" i="21"/>
  <c r="H12" i="21"/>
  <c r="I12" i="21"/>
  <c r="G13" i="21"/>
  <c r="H13" i="21"/>
  <c r="I13" i="21"/>
  <c r="G14" i="21"/>
  <c r="H14" i="21"/>
  <c r="I14" i="21"/>
  <c r="G15" i="21"/>
  <c r="H15" i="21"/>
  <c r="I15" i="21"/>
  <c r="G16" i="21"/>
  <c r="H16" i="21"/>
  <c r="I16" i="21"/>
  <c r="G17" i="21"/>
  <c r="H17" i="21"/>
  <c r="I17" i="21"/>
  <c r="G18" i="21"/>
  <c r="H18" i="21"/>
  <c r="I18" i="21"/>
  <c r="G19" i="21"/>
  <c r="H19" i="21"/>
  <c r="I19" i="21"/>
  <c r="G20" i="21"/>
  <c r="H20" i="21"/>
  <c r="I20" i="21"/>
  <c r="G21" i="21"/>
  <c r="H21" i="21"/>
  <c r="I21" i="21"/>
  <c r="G22" i="21"/>
  <c r="H22" i="21"/>
  <c r="I22" i="21"/>
  <c r="G23" i="21"/>
  <c r="H23" i="21"/>
  <c r="I23" i="21"/>
  <c r="G24" i="21"/>
  <c r="H24" i="21"/>
  <c r="I24" i="21"/>
  <c r="G25" i="21"/>
  <c r="H25" i="21"/>
  <c r="I25" i="21"/>
  <c r="G26" i="21"/>
  <c r="H26" i="21"/>
  <c r="I26" i="21"/>
  <c r="G27" i="21"/>
  <c r="H27" i="21"/>
  <c r="I27" i="21"/>
  <c r="G28" i="21"/>
  <c r="H28" i="21"/>
  <c r="I28" i="21"/>
  <c r="G29" i="21"/>
  <c r="H29" i="21"/>
  <c r="I29" i="21"/>
  <c r="G30" i="21"/>
  <c r="H30" i="21"/>
  <c r="I30" i="21"/>
  <c r="G31" i="21"/>
  <c r="H31" i="21"/>
  <c r="I31" i="21"/>
  <c r="G32" i="21"/>
  <c r="H32" i="21"/>
  <c r="I32" i="21"/>
  <c r="G33" i="21"/>
  <c r="H33" i="21"/>
  <c r="I33" i="21"/>
  <c r="G34" i="21"/>
  <c r="H34" i="21"/>
  <c r="I34" i="21"/>
  <c r="G35" i="21"/>
  <c r="H35" i="21"/>
  <c r="I35" i="21"/>
  <c r="G36" i="21"/>
  <c r="H36" i="21"/>
  <c r="I36" i="21"/>
  <c r="G37" i="21"/>
  <c r="H37" i="21"/>
  <c r="I37" i="21"/>
  <c r="G38" i="21"/>
  <c r="H38" i="21"/>
  <c r="I38" i="21"/>
  <c r="G39" i="21"/>
  <c r="H39" i="21"/>
  <c r="I39" i="21"/>
  <c r="G40" i="21"/>
  <c r="H40" i="21"/>
  <c r="I40" i="21"/>
  <c r="G41" i="21"/>
  <c r="H41" i="21"/>
  <c r="I41" i="21"/>
  <c r="G42" i="21"/>
  <c r="H42" i="21"/>
  <c r="I42" i="21"/>
  <c r="G43" i="21"/>
  <c r="H43" i="21"/>
  <c r="I43" i="21"/>
  <c r="G44" i="21"/>
  <c r="H44" i="21"/>
  <c r="I44" i="21"/>
  <c r="G45" i="21"/>
  <c r="H45" i="21"/>
  <c r="I45" i="21"/>
  <c r="G46" i="21"/>
  <c r="H46" i="21"/>
  <c r="I46" i="21"/>
  <c r="G47" i="21"/>
  <c r="H47" i="21"/>
  <c r="I47" i="21"/>
  <c r="G48" i="21"/>
  <c r="H48" i="21"/>
  <c r="I48" i="21"/>
  <c r="G49" i="21"/>
  <c r="H49" i="21"/>
  <c r="I49" i="21"/>
  <c r="G50" i="21"/>
  <c r="H50" i="21"/>
  <c r="I50" i="21"/>
  <c r="G51" i="21"/>
  <c r="H51" i="21"/>
  <c r="I51" i="21"/>
  <c r="G52" i="21"/>
  <c r="H52" i="21"/>
  <c r="I52" i="21"/>
  <c r="G53" i="21"/>
  <c r="H53" i="21"/>
  <c r="I53" i="21"/>
  <c r="G54" i="21"/>
  <c r="H54" i="21"/>
  <c r="I54" i="21"/>
  <c r="G55" i="21"/>
  <c r="H55" i="21"/>
  <c r="I55" i="21"/>
  <c r="G56" i="21"/>
  <c r="H56" i="21"/>
  <c r="I56" i="21"/>
  <c r="G57" i="21"/>
  <c r="H57" i="21"/>
  <c r="I57" i="21"/>
  <c r="G58" i="21"/>
  <c r="H58" i="21"/>
  <c r="I58" i="21"/>
  <c r="G59" i="21"/>
  <c r="H59" i="21"/>
  <c r="I59" i="21"/>
  <c r="G60" i="21"/>
  <c r="H60" i="21"/>
  <c r="I60" i="21"/>
  <c r="G61" i="21"/>
  <c r="H61" i="21"/>
  <c r="I61" i="21"/>
  <c r="G62" i="21"/>
  <c r="H62" i="21"/>
  <c r="I62" i="21"/>
  <c r="G63" i="21"/>
  <c r="H63" i="21"/>
  <c r="I63" i="21"/>
  <c r="G64" i="21"/>
  <c r="H64" i="21"/>
  <c r="I64" i="21"/>
  <c r="G65" i="21"/>
  <c r="H65" i="21"/>
  <c r="I65" i="21"/>
  <c r="G66" i="21"/>
  <c r="H66" i="21"/>
  <c r="I66" i="21"/>
  <c r="G67" i="21"/>
  <c r="H67" i="21"/>
  <c r="I67" i="21"/>
  <c r="G68" i="21"/>
  <c r="H68" i="21"/>
  <c r="I68" i="21"/>
  <c r="G69" i="21"/>
  <c r="H69" i="21"/>
  <c r="I69" i="21"/>
  <c r="G70" i="21"/>
  <c r="H70" i="21"/>
  <c r="I70" i="21"/>
  <c r="G71" i="21"/>
  <c r="H71" i="21"/>
  <c r="I71" i="21"/>
  <c r="G72" i="21"/>
  <c r="H72" i="21"/>
  <c r="I72" i="21"/>
  <c r="G73" i="21"/>
  <c r="H73" i="21"/>
  <c r="I73" i="21"/>
  <c r="G74" i="21"/>
  <c r="H74" i="21"/>
  <c r="I74" i="21"/>
  <c r="G75" i="21"/>
  <c r="H75" i="21"/>
  <c r="I75" i="21"/>
  <c r="G76" i="21"/>
  <c r="H76" i="21"/>
  <c r="I76" i="21"/>
  <c r="G77" i="21"/>
  <c r="H77" i="21"/>
  <c r="I77" i="21"/>
  <c r="G78" i="21"/>
  <c r="H78" i="21"/>
  <c r="I78" i="21"/>
  <c r="G79" i="21"/>
  <c r="H79" i="21"/>
  <c r="I79" i="21"/>
  <c r="G80" i="21"/>
  <c r="H80" i="21"/>
  <c r="I80" i="21"/>
  <c r="G81" i="21"/>
  <c r="H81" i="21"/>
  <c r="I81" i="21"/>
  <c r="G82" i="21"/>
  <c r="H82" i="21"/>
  <c r="I82" i="21"/>
  <c r="G83" i="21"/>
  <c r="H83" i="21"/>
  <c r="I83" i="21"/>
  <c r="G84" i="21"/>
  <c r="H84" i="21"/>
  <c r="I84" i="21"/>
  <c r="G85" i="21"/>
  <c r="H85" i="21"/>
  <c r="I85" i="21"/>
  <c r="G86" i="21"/>
  <c r="H86" i="21"/>
  <c r="I86" i="21"/>
  <c r="G87" i="21"/>
  <c r="H87" i="21"/>
  <c r="I87" i="21"/>
  <c r="G88" i="21"/>
  <c r="H88" i="21"/>
  <c r="I88" i="21"/>
  <c r="G89" i="21"/>
  <c r="H89" i="21"/>
  <c r="I89" i="21"/>
  <c r="G90" i="21"/>
  <c r="H90" i="21"/>
  <c r="I90" i="21"/>
  <c r="G91" i="21"/>
  <c r="H91" i="21"/>
  <c r="I91" i="21"/>
  <c r="G92" i="21"/>
  <c r="H92" i="21"/>
  <c r="I92" i="21"/>
  <c r="G93" i="21"/>
  <c r="H93" i="21"/>
  <c r="I93" i="21"/>
  <c r="G94" i="21"/>
  <c r="H94" i="21"/>
  <c r="I94" i="21"/>
  <c r="G95" i="21"/>
  <c r="H95" i="21"/>
  <c r="I95" i="21"/>
  <c r="G96" i="21"/>
  <c r="H96" i="21"/>
  <c r="I96" i="21"/>
  <c r="G97" i="21"/>
  <c r="H97" i="21"/>
  <c r="I97" i="21"/>
  <c r="G98" i="21"/>
  <c r="H98" i="21"/>
  <c r="I98" i="21"/>
  <c r="G99" i="21"/>
  <c r="H99" i="21"/>
  <c r="I99" i="21"/>
  <c r="G100" i="21"/>
  <c r="H100" i="21"/>
  <c r="I100" i="21"/>
  <c r="G101" i="21"/>
  <c r="H101" i="21"/>
  <c r="I101" i="21"/>
  <c r="G102" i="21"/>
  <c r="H102" i="21"/>
  <c r="I102" i="21"/>
  <c r="G103" i="21"/>
  <c r="H103" i="21"/>
  <c r="I103" i="21"/>
  <c r="G104" i="21"/>
  <c r="H104" i="21"/>
  <c r="I104" i="21"/>
  <c r="G105" i="21"/>
  <c r="H105" i="21"/>
  <c r="I105" i="21"/>
  <c r="G106" i="21"/>
  <c r="H106" i="21"/>
  <c r="I106" i="21"/>
  <c r="G107" i="21"/>
  <c r="H107" i="21"/>
  <c r="I107" i="21"/>
  <c r="G108" i="21"/>
  <c r="H108" i="21"/>
  <c r="I108" i="21"/>
  <c r="G109" i="21"/>
  <c r="H109" i="21"/>
  <c r="I109" i="21"/>
  <c r="G110" i="21"/>
  <c r="H110" i="21"/>
  <c r="I110" i="21"/>
  <c r="G111" i="21"/>
  <c r="H111" i="21"/>
  <c r="I111" i="21"/>
  <c r="G112" i="21"/>
  <c r="H112" i="21"/>
  <c r="I112" i="21"/>
  <c r="G113" i="21"/>
  <c r="H113" i="21"/>
  <c r="I113" i="21"/>
  <c r="G114" i="21"/>
  <c r="H114" i="21"/>
  <c r="I114" i="21"/>
  <c r="G115" i="21"/>
  <c r="H115" i="21"/>
  <c r="I115" i="21"/>
  <c r="G116" i="21"/>
  <c r="H116" i="21"/>
  <c r="I116" i="21"/>
  <c r="G117" i="21"/>
  <c r="H117" i="21"/>
  <c r="I117" i="21"/>
  <c r="G118" i="21"/>
  <c r="H118" i="21"/>
  <c r="I118" i="21"/>
  <c r="G119" i="21"/>
  <c r="H119" i="21"/>
  <c r="I119" i="21"/>
  <c r="G120" i="21"/>
  <c r="H120" i="21"/>
  <c r="I120" i="21"/>
  <c r="G121" i="21"/>
  <c r="H121" i="21"/>
  <c r="I121" i="21"/>
  <c r="G122" i="21"/>
  <c r="H122" i="21"/>
  <c r="I122" i="21"/>
  <c r="G123" i="21"/>
  <c r="H123" i="21"/>
  <c r="I123" i="21"/>
  <c r="G124" i="21"/>
  <c r="H124" i="21"/>
  <c r="I124" i="21"/>
  <c r="G125" i="21"/>
  <c r="H125" i="21"/>
  <c r="I125" i="21"/>
  <c r="G126" i="21"/>
  <c r="H126" i="21"/>
  <c r="I126" i="21"/>
  <c r="G127" i="21"/>
  <c r="H127" i="21"/>
  <c r="I127" i="21"/>
  <c r="G128" i="21"/>
  <c r="H128" i="21"/>
  <c r="I128" i="21"/>
  <c r="G129" i="21"/>
  <c r="H129" i="21"/>
  <c r="I129" i="21"/>
  <c r="G130" i="21"/>
  <c r="H130" i="21"/>
  <c r="I130" i="21"/>
  <c r="G131" i="21"/>
  <c r="H131" i="21"/>
  <c r="I131" i="21"/>
  <c r="G132" i="21"/>
  <c r="H132" i="21"/>
  <c r="I132" i="21"/>
  <c r="G133" i="21"/>
  <c r="H133" i="21"/>
  <c r="I133" i="21"/>
  <c r="G134" i="21"/>
  <c r="H134" i="21"/>
  <c r="I134" i="21"/>
  <c r="G135" i="21"/>
  <c r="H135" i="21"/>
  <c r="I135" i="21"/>
  <c r="G136" i="21"/>
  <c r="H136" i="21"/>
  <c r="I136" i="21"/>
  <c r="G137" i="21"/>
  <c r="H137" i="21"/>
  <c r="I137" i="21"/>
  <c r="G138" i="21"/>
  <c r="H138" i="21"/>
  <c r="I138" i="21"/>
  <c r="G139" i="21"/>
  <c r="H139" i="21"/>
  <c r="I139" i="21"/>
  <c r="G140" i="21"/>
  <c r="H140" i="21"/>
  <c r="I140" i="21"/>
  <c r="G141" i="21"/>
  <c r="H141" i="21"/>
  <c r="I141" i="21"/>
  <c r="G142" i="21"/>
  <c r="H142" i="21"/>
  <c r="I142" i="21"/>
  <c r="G143" i="21"/>
  <c r="H143" i="21"/>
  <c r="I143" i="21"/>
  <c r="G144" i="21"/>
  <c r="H144" i="21"/>
  <c r="I144" i="21"/>
  <c r="G145" i="21"/>
  <c r="H145" i="21"/>
  <c r="I145" i="21"/>
  <c r="G146" i="21"/>
  <c r="H146" i="21"/>
  <c r="I146" i="21"/>
  <c r="G147" i="21"/>
  <c r="H147" i="21"/>
  <c r="I147" i="21"/>
  <c r="G148" i="21"/>
  <c r="H148" i="21"/>
  <c r="I148" i="21"/>
  <c r="G149" i="21"/>
  <c r="H149" i="21"/>
  <c r="I149" i="21"/>
  <c r="G150" i="21"/>
  <c r="H150" i="21"/>
  <c r="I150" i="21"/>
  <c r="G151" i="21"/>
  <c r="H151" i="21"/>
  <c r="I151" i="21"/>
  <c r="G152" i="21"/>
  <c r="H152" i="21"/>
  <c r="I152" i="21"/>
  <c r="G153" i="21"/>
  <c r="H153" i="21"/>
  <c r="I153" i="21"/>
  <c r="G154" i="21"/>
  <c r="H154" i="21"/>
  <c r="I154" i="21"/>
  <c r="G155" i="21"/>
  <c r="H155" i="21"/>
  <c r="I155" i="21"/>
  <c r="G156" i="21"/>
  <c r="H156" i="21"/>
  <c r="I156" i="21"/>
  <c r="G157" i="21"/>
  <c r="H157" i="21"/>
  <c r="I157" i="21"/>
  <c r="G158" i="21"/>
  <c r="H158" i="21"/>
  <c r="I158" i="21"/>
  <c r="G159" i="21"/>
  <c r="H159" i="21"/>
  <c r="I159" i="21"/>
  <c r="G160" i="21"/>
  <c r="H160" i="21"/>
  <c r="I160" i="21"/>
  <c r="G161" i="21"/>
  <c r="H161" i="21"/>
  <c r="I161" i="21"/>
  <c r="G162" i="21"/>
  <c r="H162" i="21"/>
  <c r="I162" i="21"/>
  <c r="G163" i="21"/>
  <c r="H163" i="21"/>
  <c r="I163" i="21"/>
  <c r="G164" i="21"/>
  <c r="H164" i="21"/>
  <c r="I164" i="21"/>
  <c r="G165" i="21"/>
  <c r="H165" i="21"/>
  <c r="I165" i="21"/>
  <c r="G166" i="21"/>
  <c r="H166" i="21"/>
  <c r="I166" i="21"/>
  <c r="G167" i="21"/>
  <c r="H167" i="21"/>
  <c r="I167" i="21"/>
  <c r="G168" i="21"/>
  <c r="H168" i="21"/>
  <c r="I168" i="21"/>
  <c r="G169" i="21"/>
  <c r="H169" i="21"/>
  <c r="I169" i="21"/>
  <c r="G170" i="21"/>
  <c r="H170" i="21"/>
  <c r="I170" i="21"/>
  <c r="G171" i="21"/>
  <c r="H171" i="21"/>
  <c r="I171" i="21"/>
  <c r="G172" i="21"/>
  <c r="H172" i="21"/>
  <c r="I172" i="21"/>
  <c r="G173" i="21"/>
  <c r="H173" i="21"/>
  <c r="I173" i="21"/>
  <c r="G174" i="21"/>
  <c r="H174" i="21"/>
  <c r="I174" i="21"/>
  <c r="G175" i="21"/>
  <c r="H175" i="21"/>
  <c r="I175" i="21"/>
  <c r="G176" i="21"/>
  <c r="H176" i="21"/>
  <c r="I176" i="21"/>
  <c r="G177" i="21"/>
  <c r="H177" i="21"/>
  <c r="I177" i="21"/>
  <c r="G178" i="21"/>
  <c r="H178" i="21"/>
  <c r="I178" i="21"/>
  <c r="G179" i="21"/>
  <c r="H179" i="21"/>
  <c r="I179" i="21"/>
  <c r="G180" i="21"/>
  <c r="H180" i="21"/>
  <c r="I180" i="21"/>
  <c r="G181" i="21"/>
  <c r="H181" i="21"/>
  <c r="I181" i="21"/>
  <c r="G182" i="21"/>
  <c r="H182" i="21"/>
  <c r="I182" i="21"/>
  <c r="G183" i="21"/>
  <c r="H183" i="21"/>
  <c r="I183" i="21"/>
  <c r="G184" i="21"/>
  <c r="H184" i="21"/>
  <c r="I184" i="21"/>
  <c r="G185" i="21"/>
  <c r="H185" i="21"/>
  <c r="I185" i="21"/>
  <c r="G186" i="21"/>
  <c r="H186" i="21"/>
  <c r="I186" i="21"/>
  <c r="G187" i="21"/>
  <c r="H187" i="21"/>
  <c r="I187" i="21"/>
  <c r="G188" i="21"/>
  <c r="H188" i="21"/>
  <c r="I188" i="21"/>
  <c r="G189" i="21"/>
  <c r="H189" i="21"/>
  <c r="I189" i="21"/>
  <c r="G190" i="21"/>
  <c r="H190" i="21"/>
  <c r="I190" i="21"/>
  <c r="G191" i="21"/>
  <c r="H191" i="21"/>
  <c r="I191" i="21"/>
  <c r="G192" i="21"/>
  <c r="H192" i="21"/>
  <c r="I192" i="21"/>
  <c r="G193" i="21"/>
  <c r="H193" i="21"/>
  <c r="I193" i="21"/>
  <c r="G194" i="21"/>
  <c r="H194" i="21"/>
  <c r="I194" i="21"/>
  <c r="G195" i="21"/>
  <c r="H195" i="21"/>
  <c r="I195" i="21"/>
  <c r="G196" i="21"/>
  <c r="H196" i="21"/>
  <c r="I196" i="21"/>
  <c r="G197" i="21"/>
  <c r="H197" i="21"/>
  <c r="I197" i="21"/>
  <c r="G198" i="21"/>
  <c r="H198" i="21"/>
  <c r="I198" i="21"/>
  <c r="G199" i="21"/>
  <c r="H199" i="21"/>
  <c r="I199" i="21"/>
  <c r="G200" i="21"/>
  <c r="H200" i="21"/>
  <c r="I200" i="21"/>
  <c r="G201" i="21"/>
  <c r="H201" i="21"/>
  <c r="I201" i="21"/>
  <c r="G202" i="21"/>
  <c r="H202" i="21"/>
  <c r="I202" i="21"/>
  <c r="G203" i="21"/>
  <c r="H203" i="21"/>
  <c r="I203" i="21"/>
  <c r="G204" i="21"/>
  <c r="H204" i="21"/>
  <c r="I204" i="21"/>
  <c r="G205" i="21"/>
  <c r="H205" i="21"/>
  <c r="I205" i="21"/>
  <c r="G206" i="21"/>
  <c r="H206" i="21"/>
  <c r="I206" i="21"/>
  <c r="G207" i="21"/>
  <c r="H207" i="21"/>
  <c r="I207" i="21"/>
  <c r="G208" i="21"/>
  <c r="H208" i="21"/>
  <c r="I208" i="21"/>
  <c r="G209" i="21"/>
  <c r="H209" i="21"/>
  <c r="I209" i="21"/>
  <c r="G210" i="21"/>
  <c r="H210" i="21"/>
  <c r="I210" i="21"/>
  <c r="G211" i="21"/>
  <c r="H211" i="21"/>
  <c r="I211" i="21"/>
  <c r="G212" i="21"/>
  <c r="H212" i="21"/>
  <c r="I212" i="21"/>
  <c r="G213" i="21"/>
  <c r="H213" i="21"/>
  <c r="I213" i="21"/>
  <c r="G214" i="21"/>
  <c r="H214" i="21"/>
  <c r="I214" i="21"/>
  <c r="G215" i="21"/>
  <c r="H215" i="21"/>
  <c r="I215" i="21"/>
  <c r="G216" i="21"/>
  <c r="H216" i="21"/>
  <c r="I216" i="21"/>
  <c r="G217" i="21"/>
  <c r="H217" i="21"/>
  <c r="I217" i="21"/>
  <c r="G218" i="21"/>
  <c r="H218" i="21"/>
  <c r="I218" i="21"/>
  <c r="G219" i="21"/>
  <c r="H219" i="21"/>
  <c r="I219" i="21"/>
  <c r="G220" i="21"/>
  <c r="H220" i="21"/>
  <c r="I220" i="21"/>
  <c r="G221" i="21"/>
  <c r="H221" i="21"/>
  <c r="I221" i="21"/>
  <c r="G222" i="21"/>
  <c r="H222" i="21"/>
  <c r="I222" i="21"/>
  <c r="G223" i="21"/>
  <c r="H223" i="21"/>
  <c r="I223" i="21"/>
  <c r="G224" i="21"/>
  <c r="H224" i="21"/>
  <c r="I224" i="21"/>
  <c r="G225" i="21"/>
  <c r="H225" i="21"/>
  <c r="I225" i="21"/>
  <c r="G226" i="21"/>
  <c r="H226" i="21"/>
  <c r="I226" i="21"/>
  <c r="G227" i="21"/>
  <c r="H227" i="21"/>
  <c r="I227" i="21"/>
  <c r="G228" i="21"/>
  <c r="H228" i="21"/>
  <c r="I228" i="21"/>
  <c r="G229" i="21"/>
  <c r="H229" i="21"/>
  <c r="I229" i="21"/>
  <c r="G230" i="21"/>
  <c r="H230" i="21"/>
  <c r="I230" i="21"/>
  <c r="G231" i="21"/>
  <c r="H231" i="21"/>
  <c r="I231" i="21"/>
  <c r="G232" i="21"/>
  <c r="H232" i="21"/>
  <c r="I232" i="21"/>
  <c r="H2" i="21"/>
  <c r="I2" i="21"/>
  <c r="G2" i="21"/>
  <c r="A2" i="39"/>
  <c r="B2" i="39" s="1"/>
  <c r="L1" i="39"/>
  <c r="B1" i="35"/>
  <c r="A5" i="35"/>
  <c r="A8" i="35" s="1"/>
  <c r="A6" i="35"/>
  <c r="C1" i="23"/>
  <c r="C230" i="23" s="1"/>
  <c r="C231" i="23" s="1"/>
  <c r="C232" i="23" s="1"/>
  <c r="C233" i="23" s="1"/>
  <c r="D1" i="23"/>
  <c r="D230" i="23" s="1"/>
  <c r="D231" i="23" s="1"/>
  <c r="D232" i="23" s="1"/>
  <c r="D233" i="23" s="1"/>
  <c r="E1" i="23"/>
  <c r="F230" i="23"/>
  <c r="H1" i="23"/>
  <c r="F231" i="23"/>
  <c r="F232" i="23"/>
  <c r="F233" i="23"/>
  <c r="B1" i="22"/>
  <c r="B2" i="22" s="1"/>
  <c r="B3" i="22" s="1"/>
  <c r="B4" i="22" s="1"/>
  <c r="B5" i="22" s="1"/>
  <c r="B6" i="22" s="1"/>
  <c r="B7" i="22" s="1"/>
  <c r="B8" i="22" s="1"/>
  <c r="B9" i="22" s="1"/>
  <c r="B10" i="22" s="1"/>
  <c r="B11" i="22" s="1"/>
  <c r="B12" i="22" s="1"/>
  <c r="B13" i="22" s="1"/>
  <c r="B14" i="22" s="1"/>
  <c r="B15" i="22" s="1"/>
  <c r="B16" i="22" s="1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73" i="22" s="1"/>
  <c r="B74" i="22" s="1"/>
  <c r="B75" i="22" s="1"/>
  <c r="B76" i="22" s="1"/>
  <c r="B77" i="22" s="1"/>
  <c r="B78" i="22" s="1"/>
  <c r="B79" i="22" s="1"/>
  <c r="B80" i="22" s="1"/>
  <c r="B81" i="22" s="1"/>
  <c r="B82" i="22" s="1"/>
  <c r="B83" i="22" s="1"/>
  <c r="B84" i="22" s="1"/>
  <c r="B85" i="22" s="1"/>
  <c r="B86" i="22" s="1"/>
  <c r="B87" i="22" s="1"/>
  <c r="B88" i="22" s="1"/>
  <c r="B89" i="22" s="1"/>
  <c r="B90" i="22" s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2" i="22" s="1"/>
  <c r="B103" i="22" s="1"/>
  <c r="B104" i="22" s="1"/>
  <c r="B105" i="22" s="1"/>
  <c r="B106" i="22" s="1"/>
  <c r="B107" i="22" s="1"/>
  <c r="B108" i="22" s="1"/>
  <c r="B109" i="22" s="1"/>
  <c r="B110" i="22" s="1"/>
  <c r="B111" i="22" s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3" i="22" s="1"/>
  <c r="B134" i="22" s="1"/>
  <c r="B135" i="22" s="1"/>
  <c r="B136" i="22" s="1"/>
  <c r="B137" i="22" s="1"/>
  <c r="B138" i="22" s="1"/>
  <c r="B139" i="22" s="1"/>
  <c r="B140" i="22" s="1"/>
  <c r="B141" i="22" s="1"/>
  <c r="B142" i="22" s="1"/>
  <c r="B143" i="22" s="1"/>
  <c r="B144" i="22" s="1"/>
  <c r="B145" i="22" s="1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58" i="22" s="1"/>
  <c r="B159" i="22" s="1"/>
  <c r="B160" i="22" s="1"/>
  <c r="B161" i="22" s="1"/>
  <c r="B162" i="22" s="1"/>
  <c r="B163" i="22" s="1"/>
  <c r="B164" i="22" s="1"/>
  <c r="B165" i="22" s="1"/>
  <c r="B166" i="22" s="1"/>
  <c r="B167" i="22" s="1"/>
  <c r="B168" i="22" s="1"/>
  <c r="B169" i="22" s="1"/>
  <c r="B170" i="22" s="1"/>
  <c r="B171" i="22" s="1"/>
  <c r="B172" i="22" s="1"/>
  <c r="B173" i="22" s="1"/>
  <c r="B174" i="22" s="1"/>
  <c r="B175" i="22" s="1"/>
  <c r="B176" i="22" s="1"/>
  <c r="B177" i="22" s="1"/>
  <c r="B178" i="22" s="1"/>
  <c r="B179" i="22" s="1"/>
  <c r="B180" i="22" s="1"/>
  <c r="B181" i="22" s="1"/>
  <c r="B182" i="22" s="1"/>
  <c r="B183" i="22" s="1"/>
  <c r="B184" i="22" s="1"/>
  <c r="B185" i="22" s="1"/>
  <c r="B186" i="22" s="1"/>
  <c r="B187" i="22" s="1"/>
  <c r="B188" i="22" s="1"/>
  <c r="B189" i="22" s="1"/>
  <c r="B190" i="22" s="1"/>
  <c r="B191" i="22" s="1"/>
  <c r="B192" i="22" s="1"/>
  <c r="B193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3" i="22" s="1"/>
  <c r="B204" i="22" s="1"/>
  <c r="B205" i="22" s="1"/>
  <c r="B206" i="22" s="1"/>
  <c r="B207" i="22" s="1"/>
  <c r="B208" i="22" s="1"/>
  <c r="B209" i="22" s="1"/>
  <c r="B210" i="22" s="1"/>
  <c r="B211" i="22" s="1"/>
  <c r="B212" i="22" s="1"/>
  <c r="B213" i="22" s="1"/>
  <c r="B214" i="22" s="1"/>
  <c r="B215" i="22" s="1"/>
  <c r="B216" i="22" s="1"/>
  <c r="B217" i="22" s="1"/>
  <c r="B218" i="22" s="1"/>
  <c r="B219" i="22" s="1"/>
  <c r="B220" i="22" s="1"/>
  <c r="B221" i="22" s="1"/>
  <c r="B222" i="22" s="1"/>
  <c r="B223" i="22" s="1"/>
  <c r="B224" i="22" s="1"/>
  <c r="B225" i="22" s="1"/>
  <c r="B226" i="22" s="1"/>
  <c r="B227" i="22" s="1"/>
  <c r="B228" i="22" s="1"/>
  <c r="B229" i="22" s="1"/>
  <c r="B230" i="22" s="1"/>
  <c r="B231" i="22" s="1"/>
  <c r="C1" i="22"/>
  <c r="C2" i="22" s="1"/>
  <c r="C3" i="22" s="1"/>
  <c r="C4" i="22" s="1"/>
  <c r="C5" i="22" s="1"/>
  <c r="C6" i="22" s="1"/>
  <c r="C7" i="22" s="1"/>
  <c r="C8" i="22" s="1"/>
  <c r="C9" i="22" s="1"/>
  <c r="C10" i="22" s="1"/>
  <c r="C11" i="22" s="1"/>
  <c r="C12" i="22" s="1"/>
  <c r="C13" i="22" s="1"/>
  <c r="C14" i="22" s="1"/>
  <c r="C15" i="22" s="1"/>
  <c r="C16" i="22" s="1"/>
  <c r="C17" i="22" s="1"/>
  <c r="C18" i="22" s="1"/>
  <c r="C19" i="22" s="1"/>
  <c r="C20" i="22" s="1"/>
  <c r="C21" i="22" s="1"/>
  <c r="C22" i="22" s="1"/>
  <c r="C23" i="22" s="1"/>
  <c r="C24" i="22" s="1"/>
  <c r="C25" i="22" s="1"/>
  <c r="C26" i="22" s="1"/>
  <c r="C27" i="22" s="1"/>
  <c r="C28" i="22" s="1"/>
  <c r="C29" i="22" s="1"/>
  <c r="C30" i="22" s="1"/>
  <c r="C31" i="22" s="1"/>
  <c r="C32" i="22" s="1"/>
  <c r="C33" i="22" s="1"/>
  <c r="C34" i="22" s="1"/>
  <c r="C35" i="22" s="1"/>
  <c r="C36" i="22" s="1"/>
  <c r="C37" i="22" s="1"/>
  <c r="C38" i="22" s="1"/>
  <c r="C39" i="22" s="1"/>
  <c r="C40" i="22" s="1"/>
  <c r="C41" i="22" s="1"/>
  <c r="C42" i="22" s="1"/>
  <c r="C43" i="22" s="1"/>
  <c r="C44" i="22" s="1"/>
  <c r="C45" i="22" s="1"/>
  <c r="C46" i="22" s="1"/>
  <c r="C47" i="22" s="1"/>
  <c r="C48" i="22" s="1"/>
  <c r="C49" i="22" s="1"/>
  <c r="C50" i="22" s="1"/>
  <c r="C51" i="22" s="1"/>
  <c r="C52" i="22" s="1"/>
  <c r="C53" i="22" s="1"/>
  <c r="C54" i="22" s="1"/>
  <c r="C55" i="22" s="1"/>
  <c r="C56" i="22" s="1"/>
  <c r="C57" i="22" s="1"/>
  <c r="C58" i="22" s="1"/>
  <c r="C59" i="22" s="1"/>
  <c r="C60" i="22" s="1"/>
  <c r="C61" i="22" s="1"/>
  <c r="C62" i="22" s="1"/>
  <c r="C63" i="22" s="1"/>
  <c r="C64" i="22" s="1"/>
  <c r="C65" i="22" s="1"/>
  <c r="C66" i="22" s="1"/>
  <c r="C67" i="22" s="1"/>
  <c r="C68" i="22" s="1"/>
  <c r="C69" i="22" s="1"/>
  <c r="C70" i="22" s="1"/>
  <c r="C71" i="22" s="1"/>
  <c r="C72" i="22" s="1"/>
  <c r="C73" i="22" s="1"/>
  <c r="C74" i="22" s="1"/>
  <c r="C75" i="22" s="1"/>
  <c r="C76" i="22" s="1"/>
  <c r="C77" i="22" s="1"/>
  <c r="C78" i="22" s="1"/>
  <c r="C79" i="22" s="1"/>
  <c r="C80" i="22" s="1"/>
  <c r="C81" i="22" s="1"/>
  <c r="C82" i="22" s="1"/>
  <c r="C83" i="22" s="1"/>
  <c r="C84" i="22" s="1"/>
  <c r="C85" i="22" s="1"/>
  <c r="C86" i="22" s="1"/>
  <c r="C87" i="22" s="1"/>
  <c r="C88" i="22" s="1"/>
  <c r="C89" i="22" s="1"/>
  <c r="C90" i="22" s="1"/>
  <c r="C91" i="22" s="1"/>
  <c r="C92" i="22" s="1"/>
  <c r="C93" i="22" s="1"/>
  <c r="C94" i="22" s="1"/>
  <c r="C95" i="22" s="1"/>
  <c r="C96" i="22" s="1"/>
  <c r="C97" i="22" s="1"/>
  <c r="C98" i="22" s="1"/>
  <c r="C99" i="22" s="1"/>
  <c r="C100" i="22" s="1"/>
  <c r="C101" i="22" s="1"/>
  <c r="C102" i="22" s="1"/>
  <c r="C103" i="22" s="1"/>
  <c r="C104" i="22" s="1"/>
  <c r="C105" i="22" s="1"/>
  <c r="C106" i="22" s="1"/>
  <c r="C107" i="22" s="1"/>
  <c r="C108" i="22" s="1"/>
  <c r="C109" i="22" s="1"/>
  <c r="C110" i="22" s="1"/>
  <c r="C111" i="22" s="1"/>
  <c r="C112" i="22" s="1"/>
  <c r="C113" i="22" s="1"/>
  <c r="C114" i="22" s="1"/>
  <c r="C115" i="22" s="1"/>
  <c r="C116" i="22" s="1"/>
  <c r="C117" i="22" s="1"/>
  <c r="C118" i="22" s="1"/>
  <c r="C119" i="22" s="1"/>
  <c r="C120" i="22" s="1"/>
  <c r="C121" i="22" s="1"/>
  <c r="C122" i="22" s="1"/>
  <c r="C123" i="22" s="1"/>
  <c r="C124" i="22" s="1"/>
  <c r="C125" i="22" s="1"/>
  <c r="C126" i="22" s="1"/>
  <c r="C127" i="22" s="1"/>
  <c r="C128" i="22" s="1"/>
  <c r="C129" i="22" s="1"/>
  <c r="C130" i="22" s="1"/>
  <c r="C131" i="22" s="1"/>
  <c r="C132" i="22" s="1"/>
  <c r="C133" i="22" s="1"/>
  <c r="C134" i="22" s="1"/>
  <c r="C135" i="22" s="1"/>
  <c r="C136" i="22" s="1"/>
  <c r="C137" i="22" s="1"/>
  <c r="C138" i="22" s="1"/>
  <c r="C139" i="22" s="1"/>
  <c r="C140" i="22" s="1"/>
  <c r="C141" i="22" s="1"/>
  <c r="C142" i="22" s="1"/>
  <c r="C143" i="22" s="1"/>
  <c r="C144" i="22" s="1"/>
  <c r="C145" i="22" s="1"/>
  <c r="C146" i="22" s="1"/>
  <c r="C147" i="22" s="1"/>
  <c r="C148" i="22" s="1"/>
  <c r="C149" i="22" s="1"/>
  <c r="C150" i="22" s="1"/>
  <c r="C151" i="22" s="1"/>
  <c r="C152" i="22" s="1"/>
  <c r="C153" i="22" s="1"/>
  <c r="C154" i="22" s="1"/>
  <c r="C155" i="22" s="1"/>
  <c r="C156" i="22" s="1"/>
  <c r="C157" i="22" s="1"/>
  <c r="C158" i="22" s="1"/>
  <c r="C159" i="22" s="1"/>
  <c r="C160" i="22" s="1"/>
  <c r="C161" i="22" s="1"/>
  <c r="C162" i="22" s="1"/>
  <c r="C163" i="22" s="1"/>
  <c r="C164" i="22" s="1"/>
  <c r="C165" i="22" s="1"/>
  <c r="C166" i="22" s="1"/>
  <c r="C167" i="22" s="1"/>
  <c r="C168" i="22" s="1"/>
  <c r="C169" i="22" s="1"/>
  <c r="C170" i="22" s="1"/>
  <c r="C171" i="22" s="1"/>
  <c r="C172" i="22" s="1"/>
  <c r="C173" i="22" s="1"/>
  <c r="C174" i="22" s="1"/>
  <c r="C175" i="22" s="1"/>
  <c r="C176" i="22" s="1"/>
  <c r="C177" i="22" s="1"/>
  <c r="C178" i="22" s="1"/>
  <c r="C179" i="22" s="1"/>
  <c r="C180" i="22" s="1"/>
  <c r="C181" i="22" s="1"/>
  <c r="C182" i="22" s="1"/>
  <c r="C183" i="22" s="1"/>
  <c r="C184" i="22" s="1"/>
  <c r="C185" i="22" s="1"/>
  <c r="C186" i="22" s="1"/>
  <c r="C187" i="22" s="1"/>
  <c r="C188" i="22" s="1"/>
  <c r="C189" i="22" s="1"/>
  <c r="C190" i="22" s="1"/>
  <c r="C191" i="22" s="1"/>
  <c r="C192" i="22" s="1"/>
  <c r="C193" i="22" s="1"/>
  <c r="C194" i="22" s="1"/>
  <c r="C195" i="22" s="1"/>
  <c r="C196" i="22" s="1"/>
  <c r="C197" i="22" s="1"/>
  <c r="C198" i="22" s="1"/>
  <c r="C199" i="22" s="1"/>
  <c r="C200" i="22" s="1"/>
  <c r="C201" i="22" s="1"/>
  <c r="C202" i="22" s="1"/>
  <c r="C203" i="22" s="1"/>
  <c r="C204" i="22" s="1"/>
  <c r="C205" i="22" s="1"/>
  <c r="C206" i="22" s="1"/>
  <c r="C207" i="22" s="1"/>
  <c r="C208" i="22" s="1"/>
  <c r="C209" i="22" s="1"/>
  <c r="C210" i="22" s="1"/>
  <c r="C211" i="22" s="1"/>
  <c r="C212" i="22" s="1"/>
  <c r="C213" i="22" s="1"/>
  <c r="C214" i="22" s="1"/>
  <c r="C215" i="22" s="1"/>
  <c r="C216" i="22" s="1"/>
  <c r="C217" i="22" s="1"/>
  <c r="C218" i="22" s="1"/>
  <c r="C219" i="22" s="1"/>
  <c r="C220" i="22" s="1"/>
  <c r="C221" i="22" s="1"/>
  <c r="C222" i="22" s="1"/>
  <c r="C223" i="22" s="1"/>
  <c r="C224" i="22" s="1"/>
  <c r="C225" i="22" s="1"/>
  <c r="C226" i="22" s="1"/>
  <c r="C227" i="22" s="1"/>
  <c r="C228" i="22" s="1"/>
  <c r="C229" i="22" s="1"/>
  <c r="C230" i="22" s="1"/>
  <c r="C231" i="22" s="1"/>
  <c r="D1" i="22"/>
  <c r="D2" i="22" s="1"/>
  <c r="D3" i="22" s="1"/>
  <c r="D4" i="22" s="1"/>
  <c r="D5" i="22" s="1"/>
  <c r="D6" i="22" s="1"/>
  <c r="D7" i="22" s="1"/>
  <c r="D8" i="22" s="1"/>
  <c r="D9" i="22" s="1"/>
  <c r="D10" i="22" s="1"/>
  <c r="D11" i="22" s="1"/>
  <c r="D12" i="22" s="1"/>
  <c r="D13" i="22" s="1"/>
  <c r="D14" i="22" s="1"/>
  <c r="D15" i="22" s="1"/>
  <c r="D16" i="22" s="1"/>
  <c r="D17" i="22" s="1"/>
  <c r="D18" i="22" s="1"/>
  <c r="D19" i="22" s="1"/>
  <c r="D20" i="22" s="1"/>
  <c r="D21" i="22" s="1"/>
  <c r="D22" i="22" s="1"/>
  <c r="D23" i="22" s="1"/>
  <c r="D24" i="22" s="1"/>
  <c r="D25" i="22" s="1"/>
  <c r="D26" i="22" s="1"/>
  <c r="D27" i="22" s="1"/>
  <c r="D28" i="22" s="1"/>
  <c r="D29" i="22" s="1"/>
  <c r="D30" i="22" s="1"/>
  <c r="D31" i="22" s="1"/>
  <c r="D32" i="22" s="1"/>
  <c r="D33" i="22" s="1"/>
  <c r="D34" i="22" s="1"/>
  <c r="D35" i="22" s="1"/>
  <c r="D36" i="22" s="1"/>
  <c r="D37" i="22" s="1"/>
  <c r="D38" i="22" s="1"/>
  <c r="D39" i="22" s="1"/>
  <c r="D40" i="22" s="1"/>
  <c r="D41" i="22" s="1"/>
  <c r="D42" i="22" s="1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D68" i="22" s="1"/>
  <c r="D69" i="22" s="1"/>
  <c r="D70" i="22" s="1"/>
  <c r="D71" i="22" s="1"/>
  <c r="D72" i="22" s="1"/>
  <c r="D73" i="22" s="1"/>
  <c r="D74" i="22" s="1"/>
  <c r="D75" i="22" s="1"/>
  <c r="D76" i="22" s="1"/>
  <c r="D77" i="22" s="1"/>
  <c r="D78" i="22" s="1"/>
  <c r="D79" i="22" s="1"/>
  <c r="D80" i="22" s="1"/>
  <c r="D81" i="22" s="1"/>
  <c r="D82" i="22" s="1"/>
  <c r="D83" i="22" s="1"/>
  <c r="D84" i="22" s="1"/>
  <c r="D85" i="22" s="1"/>
  <c r="D86" i="22" s="1"/>
  <c r="D87" i="22" s="1"/>
  <c r="D88" i="22" s="1"/>
  <c r="D89" i="22" s="1"/>
  <c r="D90" i="22" s="1"/>
  <c r="D91" i="22" s="1"/>
  <c r="D92" i="22" s="1"/>
  <c r="D93" i="22" s="1"/>
  <c r="D94" i="22" s="1"/>
  <c r="D95" i="22" s="1"/>
  <c r="D96" i="22" s="1"/>
  <c r="D97" i="22" s="1"/>
  <c r="D98" i="22" s="1"/>
  <c r="D99" i="22" s="1"/>
  <c r="D100" i="22" s="1"/>
  <c r="D101" i="22" s="1"/>
  <c r="D102" i="22" s="1"/>
  <c r="D103" i="22" s="1"/>
  <c r="D104" i="22" s="1"/>
  <c r="D105" i="22" s="1"/>
  <c r="D106" i="22" s="1"/>
  <c r="D107" i="22" s="1"/>
  <c r="D108" i="22" s="1"/>
  <c r="D109" i="22" s="1"/>
  <c r="D110" i="22" s="1"/>
  <c r="D111" i="22" s="1"/>
  <c r="D112" i="22" s="1"/>
  <c r="D113" i="22" s="1"/>
  <c r="D114" i="22" s="1"/>
  <c r="D115" i="22" s="1"/>
  <c r="D116" i="22" s="1"/>
  <c r="D117" i="22" s="1"/>
  <c r="D118" i="22" s="1"/>
  <c r="D119" i="22" s="1"/>
  <c r="D120" i="22" s="1"/>
  <c r="D121" i="22" s="1"/>
  <c r="D122" i="22" s="1"/>
  <c r="D123" i="22" s="1"/>
  <c r="D124" i="22" s="1"/>
  <c r="D125" i="22" s="1"/>
  <c r="D126" i="22" s="1"/>
  <c r="D127" i="22" s="1"/>
  <c r="D128" i="22" s="1"/>
  <c r="D129" i="22" s="1"/>
  <c r="D130" i="22" s="1"/>
  <c r="D131" i="22" s="1"/>
  <c r="D132" i="22" s="1"/>
  <c r="D133" i="22" s="1"/>
  <c r="D134" i="22" s="1"/>
  <c r="D135" i="22" s="1"/>
  <c r="D136" i="22" s="1"/>
  <c r="D137" i="22" s="1"/>
  <c r="D138" i="22" s="1"/>
  <c r="D139" i="22" s="1"/>
  <c r="D140" i="22" s="1"/>
  <c r="D141" i="22" s="1"/>
  <c r="D142" i="22" s="1"/>
  <c r="D143" i="22" s="1"/>
  <c r="D144" i="22" s="1"/>
  <c r="D145" i="22" s="1"/>
  <c r="D146" i="22" s="1"/>
  <c r="D147" i="22" s="1"/>
  <c r="D148" i="22" s="1"/>
  <c r="D149" i="22" s="1"/>
  <c r="D150" i="22" s="1"/>
  <c r="D151" i="22" s="1"/>
  <c r="D152" i="22" s="1"/>
  <c r="D153" i="22" s="1"/>
  <c r="D154" i="22" s="1"/>
  <c r="D155" i="22" s="1"/>
  <c r="D156" i="22" s="1"/>
  <c r="D157" i="22" s="1"/>
  <c r="D158" i="22" s="1"/>
  <c r="D159" i="22" s="1"/>
  <c r="D160" i="22" s="1"/>
  <c r="D161" i="22" s="1"/>
  <c r="D162" i="22" s="1"/>
  <c r="D163" i="22" s="1"/>
  <c r="D164" i="22" s="1"/>
  <c r="D165" i="22" s="1"/>
  <c r="D166" i="22" s="1"/>
  <c r="D167" i="22" s="1"/>
  <c r="D168" i="22" s="1"/>
  <c r="D169" i="22" s="1"/>
  <c r="D170" i="22" s="1"/>
  <c r="D171" i="22" s="1"/>
  <c r="D172" i="22" s="1"/>
  <c r="D173" i="22" s="1"/>
  <c r="D174" i="22" s="1"/>
  <c r="D175" i="22" s="1"/>
  <c r="D176" i="22" s="1"/>
  <c r="D177" i="22" s="1"/>
  <c r="D178" i="22" s="1"/>
  <c r="D179" i="22" s="1"/>
  <c r="D180" i="22" s="1"/>
  <c r="D181" i="22" s="1"/>
  <c r="D182" i="22" s="1"/>
  <c r="D183" i="22" s="1"/>
  <c r="D184" i="22" s="1"/>
  <c r="D185" i="22" s="1"/>
  <c r="D186" i="22" s="1"/>
  <c r="D187" i="22" s="1"/>
  <c r="D188" i="22" s="1"/>
  <c r="D189" i="22" s="1"/>
  <c r="D190" i="22" s="1"/>
  <c r="D191" i="22" s="1"/>
  <c r="D192" i="22" s="1"/>
  <c r="D193" i="22" s="1"/>
  <c r="D194" i="22" s="1"/>
  <c r="D195" i="22" s="1"/>
  <c r="D196" i="22" s="1"/>
  <c r="D197" i="22" s="1"/>
  <c r="D198" i="22" s="1"/>
  <c r="D199" i="22" s="1"/>
  <c r="D200" i="22" s="1"/>
  <c r="D201" i="22" s="1"/>
  <c r="D202" i="22" s="1"/>
  <c r="D203" i="22" s="1"/>
  <c r="D204" i="22" s="1"/>
  <c r="D205" i="22" s="1"/>
  <c r="D206" i="22" s="1"/>
  <c r="D207" i="22" s="1"/>
  <c r="D208" i="22" s="1"/>
  <c r="D209" i="22" s="1"/>
  <c r="D210" i="22" s="1"/>
  <c r="D211" i="22" s="1"/>
  <c r="D212" i="22" s="1"/>
  <c r="D213" i="22" s="1"/>
  <c r="D214" i="22" s="1"/>
  <c r="D215" i="22" s="1"/>
  <c r="D216" i="22" s="1"/>
  <c r="D217" i="22" s="1"/>
  <c r="D218" i="22" s="1"/>
  <c r="D219" i="22" s="1"/>
  <c r="D220" i="22" s="1"/>
  <c r="D221" i="22" s="1"/>
  <c r="D222" i="22" s="1"/>
  <c r="D223" i="22" s="1"/>
  <c r="D224" i="22" s="1"/>
  <c r="D225" i="22" s="1"/>
  <c r="D226" i="22" s="1"/>
  <c r="D227" i="22" s="1"/>
  <c r="D228" i="22" s="1"/>
  <c r="D229" i="22" s="1"/>
  <c r="D230" i="22" s="1"/>
  <c r="D231" i="22" s="1"/>
  <c r="E1" i="22"/>
  <c r="E2" i="22" s="1"/>
  <c r="E3" i="22" s="1"/>
  <c r="E4" i="22" s="1"/>
  <c r="E5" i="22" s="1"/>
  <c r="E6" i="22" s="1"/>
  <c r="E7" i="22" s="1"/>
  <c r="F222" i="22"/>
  <c r="F223" i="22"/>
  <c r="F224" i="22"/>
  <c r="F225" i="22"/>
  <c r="F226" i="22"/>
  <c r="F227" i="22"/>
  <c r="F228" i="22"/>
  <c r="F229" i="22"/>
  <c r="F230" i="22"/>
  <c r="F231" i="22"/>
  <c r="B1" i="21"/>
  <c r="B2" i="21" s="1"/>
  <c r="B3" i="21" s="1"/>
  <c r="B4" i="21" s="1"/>
  <c r="B5" i="21" s="1"/>
  <c r="B6" i="21" s="1"/>
  <c r="B7" i="21" s="1"/>
  <c r="B8" i="21" s="1"/>
  <c r="B9" i="21" s="1"/>
  <c r="B10" i="21" s="1"/>
  <c r="B11" i="21" s="1"/>
  <c r="B12" i="21" s="1"/>
  <c r="B13" i="21" s="1"/>
  <c r="B14" i="21" s="1"/>
  <c r="B15" i="21" s="1"/>
  <c r="B16" i="21" s="1"/>
  <c r="B17" i="21" s="1"/>
  <c r="B18" i="21" s="1"/>
  <c r="B19" i="21" s="1"/>
  <c r="B20" i="21" s="1"/>
  <c r="B21" i="21" s="1"/>
  <c r="B22" i="21" s="1"/>
  <c r="B23" i="21" s="1"/>
  <c r="B24" i="21" s="1"/>
  <c r="B25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7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90" i="21" s="1"/>
  <c r="B91" i="21" s="1"/>
  <c r="B92" i="21" s="1"/>
  <c r="B93" i="21" s="1"/>
  <c r="B94" i="21" s="1"/>
  <c r="B95" i="21" s="1"/>
  <c r="B96" i="21" s="1"/>
  <c r="B97" i="21" s="1"/>
  <c r="B98" i="21" s="1"/>
  <c r="B99" i="21" s="1"/>
  <c r="B100" i="21" s="1"/>
  <c r="B101" i="21" s="1"/>
  <c r="B102" i="21" s="1"/>
  <c r="B103" i="21" s="1"/>
  <c r="B104" i="21" s="1"/>
  <c r="B105" i="21" s="1"/>
  <c r="B106" i="21" s="1"/>
  <c r="B107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0" i="21" s="1"/>
  <c r="B131" i="21" s="1"/>
  <c r="B132" i="21" s="1"/>
  <c r="B133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58" i="21" s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178" i="21" s="1"/>
  <c r="B179" i="21" s="1"/>
  <c r="B180" i="21" s="1"/>
  <c r="B181" i="21" s="1"/>
  <c r="B182" i="21" s="1"/>
  <c r="B183" i="21" s="1"/>
  <c r="B184" i="21" s="1"/>
  <c r="B185" i="21" s="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C1" i="21"/>
  <c r="C2" i="21" s="1"/>
  <c r="C3" i="21" s="1"/>
  <c r="C4" i="21" s="1"/>
  <c r="C5" i="21" s="1"/>
  <c r="C6" i="21" s="1"/>
  <c r="C7" i="21" s="1"/>
  <c r="C8" i="21" s="1"/>
  <c r="C9" i="21" s="1"/>
  <c r="C10" i="21" s="1"/>
  <c r="C11" i="21" s="1"/>
  <c r="C12" i="21" s="1"/>
  <c r="C13" i="21" s="1"/>
  <c r="C14" i="21" s="1"/>
  <c r="C15" i="21" s="1"/>
  <c r="C16" i="21" s="1"/>
  <c r="C17" i="21" s="1"/>
  <c r="C18" i="21" s="1"/>
  <c r="C19" i="21" s="1"/>
  <c r="C20" i="21" s="1"/>
  <c r="C21" i="21" s="1"/>
  <c r="C22" i="21" s="1"/>
  <c r="C23" i="21" s="1"/>
  <c r="C24" i="21" s="1"/>
  <c r="C25" i="21" s="1"/>
  <c r="C26" i="21" s="1"/>
  <c r="C27" i="21" s="1"/>
  <c r="C28" i="21" s="1"/>
  <c r="C29" i="21" s="1"/>
  <c r="C30" i="21" s="1"/>
  <c r="C31" i="21" s="1"/>
  <c r="C32" i="21" s="1"/>
  <c r="C33" i="21" s="1"/>
  <c r="C34" i="21" s="1"/>
  <c r="C35" i="21" s="1"/>
  <c r="C36" i="21" s="1"/>
  <c r="C37" i="21" s="1"/>
  <c r="C38" i="21" s="1"/>
  <c r="C39" i="21" s="1"/>
  <c r="C40" i="21" s="1"/>
  <c r="C41" i="21" s="1"/>
  <c r="C42" i="21" s="1"/>
  <c r="C43" i="21" s="1"/>
  <c r="C44" i="21" s="1"/>
  <c r="C45" i="21" s="1"/>
  <c r="C46" i="21" s="1"/>
  <c r="C47" i="21" s="1"/>
  <c r="C48" i="21" s="1"/>
  <c r="C49" i="21" s="1"/>
  <c r="C50" i="21" s="1"/>
  <c r="C51" i="21" s="1"/>
  <c r="C52" i="21" s="1"/>
  <c r="C53" i="21" s="1"/>
  <c r="C54" i="21" s="1"/>
  <c r="C55" i="21" s="1"/>
  <c r="C56" i="21" s="1"/>
  <c r="C57" i="21" s="1"/>
  <c r="C58" i="21" s="1"/>
  <c r="C59" i="21" s="1"/>
  <c r="C60" i="21" s="1"/>
  <c r="C61" i="21" s="1"/>
  <c r="C62" i="21" s="1"/>
  <c r="C63" i="21" s="1"/>
  <c r="C64" i="21" s="1"/>
  <c r="C65" i="21" s="1"/>
  <c r="C66" i="21" s="1"/>
  <c r="C67" i="21" s="1"/>
  <c r="C68" i="21" s="1"/>
  <c r="C69" i="21" s="1"/>
  <c r="C70" i="21" s="1"/>
  <c r="C71" i="21" s="1"/>
  <c r="C72" i="21" s="1"/>
  <c r="C73" i="21" s="1"/>
  <c r="C74" i="21" s="1"/>
  <c r="C75" i="21" s="1"/>
  <c r="C76" i="21" s="1"/>
  <c r="C77" i="21" s="1"/>
  <c r="C78" i="21" s="1"/>
  <c r="C79" i="21" s="1"/>
  <c r="C80" i="21" s="1"/>
  <c r="C81" i="21" s="1"/>
  <c r="C82" i="21" s="1"/>
  <c r="C83" i="21" s="1"/>
  <c r="C84" i="21" s="1"/>
  <c r="C85" i="21" s="1"/>
  <c r="C86" i="21" s="1"/>
  <c r="C87" i="21" s="1"/>
  <c r="C88" i="21" s="1"/>
  <c r="C89" i="21" s="1"/>
  <c r="C90" i="21" s="1"/>
  <c r="C91" i="21" s="1"/>
  <c r="C92" i="21" s="1"/>
  <c r="C93" i="21" s="1"/>
  <c r="C94" i="21" s="1"/>
  <c r="C95" i="21" s="1"/>
  <c r="C96" i="21" s="1"/>
  <c r="C97" i="21" s="1"/>
  <c r="C98" i="21" s="1"/>
  <c r="C99" i="21" s="1"/>
  <c r="C100" i="21" s="1"/>
  <c r="C101" i="21" s="1"/>
  <c r="C102" i="21" s="1"/>
  <c r="C103" i="21" s="1"/>
  <c r="C104" i="21" s="1"/>
  <c r="C105" i="21" s="1"/>
  <c r="C106" i="21" s="1"/>
  <c r="C107" i="21" s="1"/>
  <c r="C108" i="21" s="1"/>
  <c r="C109" i="21" s="1"/>
  <c r="C110" i="21" s="1"/>
  <c r="C111" i="21" s="1"/>
  <c r="C112" i="21" s="1"/>
  <c r="C113" i="21" s="1"/>
  <c r="C114" i="21" s="1"/>
  <c r="C115" i="21" s="1"/>
  <c r="C116" i="21" s="1"/>
  <c r="C117" i="21" s="1"/>
  <c r="C118" i="21" s="1"/>
  <c r="C119" i="21" s="1"/>
  <c r="C120" i="21" s="1"/>
  <c r="C121" i="21" s="1"/>
  <c r="C122" i="21" s="1"/>
  <c r="C123" i="21" s="1"/>
  <c r="C124" i="21" s="1"/>
  <c r="C125" i="21" s="1"/>
  <c r="C126" i="21" s="1"/>
  <c r="C127" i="21" s="1"/>
  <c r="C128" i="21" s="1"/>
  <c r="C129" i="21" s="1"/>
  <c r="C130" i="21" s="1"/>
  <c r="C131" i="21" s="1"/>
  <c r="C132" i="21" s="1"/>
  <c r="C133" i="21" s="1"/>
  <c r="C134" i="21" s="1"/>
  <c r="C135" i="21" s="1"/>
  <c r="C136" i="21" s="1"/>
  <c r="C137" i="21" s="1"/>
  <c r="C138" i="21" s="1"/>
  <c r="C139" i="21" s="1"/>
  <c r="C140" i="21" s="1"/>
  <c r="C141" i="21" s="1"/>
  <c r="C142" i="21" s="1"/>
  <c r="C143" i="21" s="1"/>
  <c r="C144" i="21" s="1"/>
  <c r="C145" i="21" s="1"/>
  <c r="C146" i="21" s="1"/>
  <c r="C147" i="21" s="1"/>
  <c r="C148" i="21" s="1"/>
  <c r="C149" i="21" s="1"/>
  <c r="C150" i="21" s="1"/>
  <c r="C151" i="21" s="1"/>
  <c r="C152" i="21" s="1"/>
  <c r="C153" i="21" s="1"/>
  <c r="C154" i="21" s="1"/>
  <c r="C155" i="21" s="1"/>
  <c r="C156" i="21" s="1"/>
  <c r="C157" i="21" s="1"/>
  <c r="C158" i="21" s="1"/>
  <c r="C159" i="21" s="1"/>
  <c r="C160" i="21" s="1"/>
  <c r="C161" i="21" s="1"/>
  <c r="C162" i="21" s="1"/>
  <c r="C163" i="21" s="1"/>
  <c r="C164" i="21" s="1"/>
  <c r="C165" i="21" s="1"/>
  <c r="C166" i="21" s="1"/>
  <c r="C167" i="21" s="1"/>
  <c r="C168" i="21" s="1"/>
  <c r="C169" i="21" s="1"/>
  <c r="C170" i="21" s="1"/>
  <c r="C171" i="21" s="1"/>
  <c r="C172" i="21" s="1"/>
  <c r="C173" i="21" s="1"/>
  <c r="C174" i="21" s="1"/>
  <c r="C175" i="21" s="1"/>
  <c r="C176" i="21" s="1"/>
  <c r="C177" i="21" s="1"/>
  <c r="C178" i="21" s="1"/>
  <c r="C179" i="21" s="1"/>
  <c r="C180" i="21" s="1"/>
  <c r="C181" i="21" s="1"/>
  <c r="C182" i="21" s="1"/>
  <c r="C183" i="21" s="1"/>
  <c r="C184" i="21" s="1"/>
  <c r="C185" i="21" s="1"/>
  <c r="C186" i="21" s="1"/>
  <c r="C187" i="21" s="1"/>
  <c r="C188" i="21" s="1"/>
  <c r="C189" i="21" s="1"/>
  <c r="C190" i="21" s="1"/>
  <c r="C191" i="21" s="1"/>
  <c r="C192" i="21" s="1"/>
  <c r="C193" i="21" s="1"/>
  <c r="C194" i="21" s="1"/>
  <c r="C195" i="21" s="1"/>
  <c r="C196" i="21" s="1"/>
  <c r="C197" i="21" s="1"/>
  <c r="C198" i="21" s="1"/>
  <c r="C199" i="21" s="1"/>
  <c r="C200" i="21" s="1"/>
  <c r="C201" i="21" s="1"/>
  <c r="C202" i="21" s="1"/>
  <c r="C203" i="21" s="1"/>
  <c r="C204" i="21" s="1"/>
  <c r="C205" i="21" s="1"/>
  <c r="C206" i="21" s="1"/>
  <c r="C207" i="21" s="1"/>
  <c r="C208" i="21" s="1"/>
  <c r="C209" i="21" s="1"/>
  <c r="C210" i="21" s="1"/>
  <c r="C211" i="21" s="1"/>
  <c r="C212" i="21" s="1"/>
  <c r="C213" i="21" s="1"/>
  <c r="C214" i="21" s="1"/>
  <c r="C215" i="21" s="1"/>
  <c r="C216" i="21" s="1"/>
  <c r="C217" i="21" s="1"/>
  <c r="C218" i="21" s="1"/>
  <c r="C219" i="21" s="1"/>
  <c r="C220" i="21" s="1"/>
  <c r="C221" i="21" s="1"/>
  <c r="C222" i="21" s="1"/>
  <c r="C223" i="21" s="1"/>
  <c r="C224" i="21" s="1"/>
  <c r="C225" i="21" s="1"/>
  <c r="C226" i="21" s="1"/>
  <c r="C227" i="21" s="1"/>
  <c r="C228" i="21" s="1"/>
  <c r="C229" i="21" s="1"/>
  <c r="C230" i="21" s="1"/>
  <c r="C231" i="21" s="1"/>
  <c r="C232" i="21" s="1"/>
  <c r="D1" i="21"/>
  <c r="D2" i="21" s="1"/>
  <c r="D3" i="21" s="1"/>
  <c r="D4" i="21" s="1"/>
  <c r="D5" i="21" s="1"/>
  <c r="D6" i="21" s="1"/>
  <c r="D7" i="21" s="1"/>
  <c r="D8" i="21" s="1"/>
  <c r="D9" i="21" s="1"/>
  <c r="D10" i="21" s="1"/>
  <c r="D11" i="21" s="1"/>
  <c r="D12" i="21" s="1"/>
  <c r="D13" i="21" s="1"/>
  <c r="D14" i="21" s="1"/>
  <c r="D15" i="21" s="1"/>
  <c r="D16" i="21" s="1"/>
  <c r="D17" i="21" s="1"/>
  <c r="D18" i="21" s="1"/>
  <c r="D19" i="21" s="1"/>
  <c r="D20" i="21" s="1"/>
  <c r="D21" i="21" s="1"/>
  <c r="D22" i="21" s="1"/>
  <c r="D23" i="21" s="1"/>
  <c r="D24" i="21" s="1"/>
  <c r="D25" i="21" s="1"/>
  <c r="D26" i="21" s="1"/>
  <c r="D27" i="21" s="1"/>
  <c r="D28" i="21" s="1"/>
  <c r="D29" i="21" s="1"/>
  <c r="D30" i="21" s="1"/>
  <c r="D31" i="21" s="1"/>
  <c r="D32" i="21" s="1"/>
  <c r="D33" i="21" s="1"/>
  <c r="D34" i="21" s="1"/>
  <c r="D35" i="21" s="1"/>
  <c r="D36" i="21" s="1"/>
  <c r="D37" i="21" s="1"/>
  <c r="D38" i="21" s="1"/>
  <c r="D39" i="21" s="1"/>
  <c r="D40" i="21" s="1"/>
  <c r="D41" i="21" s="1"/>
  <c r="D42" i="21" s="1"/>
  <c r="D43" i="21" s="1"/>
  <c r="D44" i="21" s="1"/>
  <c r="D45" i="21" s="1"/>
  <c r="D46" i="21" s="1"/>
  <c r="D47" i="21" s="1"/>
  <c r="D48" i="21" s="1"/>
  <c r="D49" i="21" s="1"/>
  <c r="D50" i="21" s="1"/>
  <c r="D51" i="21" s="1"/>
  <c r="D52" i="21" s="1"/>
  <c r="D53" i="21" s="1"/>
  <c r="D54" i="21" s="1"/>
  <c r="D55" i="21" s="1"/>
  <c r="D56" i="21" s="1"/>
  <c r="D57" i="21" s="1"/>
  <c r="D58" i="21" s="1"/>
  <c r="D59" i="21" s="1"/>
  <c r="D60" i="21" s="1"/>
  <c r="D61" i="21" s="1"/>
  <c r="D62" i="21" s="1"/>
  <c r="D63" i="21" s="1"/>
  <c r="D64" i="21" s="1"/>
  <c r="D65" i="21" s="1"/>
  <c r="D66" i="21" s="1"/>
  <c r="D67" i="21" s="1"/>
  <c r="D68" i="21" s="1"/>
  <c r="D69" i="21" s="1"/>
  <c r="D70" i="21" s="1"/>
  <c r="D71" i="21" s="1"/>
  <c r="D72" i="21" s="1"/>
  <c r="D73" i="21" s="1"/>
  <c r="D74" i="21" s="1"/>
  <c r="D75" i="21" s="1"/>
  <c r="D76" i="21" s="1"/>
  <c r="D77" i="21" s="1"/>
  <c r="D78" i="21" s="1"/>
  <c r="D79" i="21" s="1"/>
  <c r="D80" i="21" s="1"/>
  <c r="D81" i="21" s="1"/>
  <c r="D82" i="21" s="1"/>
  <c r="D83" i="21" s="1"/>
  <c r="D84" i="21" s="1"/>
  <c r="D85" i="21" s="1"/>
  <c r="D86" i="21" s="1"/>
  <c r="D87" i="21" s="1"/>
  <c r="D88" i="21" s="1"/>
  <c r="D89" i="21" s="1"/>
  <c r="D90" i="21" s="1"/>
  <c r="D91" i="21" s="1"/>
  <c r="D92" i="21" s="1"/>
  <c r="D93" i="21" s="1"/>
  <c r="D94" i="21" s="1"/>
  <c r="D95" i="21" s="1"/>
  <c r="D96" i="21" s="1"/>
  <c r="D97" i="21" s="1"/>
  <c r="D98" i="21" s="1"/>
  <c r="D99" i="21" s="1"/>
  <c r="D100" i="21" s="1"/>
  <c r="D101" i="21" s="1"/>
  <c r="D102" i="21" s="1"/>
  <c r="D103" i="21" s="1"/>
  <c r="D104" i="21" s="1"/>
  <c r="D105" i="21" s="1"/>
  <c r="D106" i="21" s="1"/>
  <c r="D107" i="21" s="1"/>
  <c r="D108" i="21" s="1"/>
  <c r="D109" i="21" s="1"/>
  <c r="D110" i="21" s="1"/>
  <c r="D111" i="21" s="1"/>
  <c r="D112" i="21" s="1"/>
  <c r="D113" i="21" s="1"/>
  <c r="D114" i="21" s="1"/>
  <c r="D115" i="21" s="1"/>
  <c r="D116" i="21" s="1"/>
  <c r="D117" i="21" s="1"/>
  <c r="D118" i="21" s="1"/>
  <c r="D119" i="21" s="1"/>
  <c r="D120" i="21" s="1"/>
  <c r="D121" i="21" s="1"/>
  <c r="D122" i="21" s="1"/>
  <c r="D123" i="21" s="1"/>
  <c r="D124" i="21" s="1"/>
  <c r="D125" i="21" s="1"/>
  <c r="D126" i="21" s="1"/>
  <c r="D127" i="21" s="1"/>
  <c r="D128" i="21" s="1"/>
  <c r="D129" i="21" s="1"/>
  <c r="D130" i="21" s="1"/>
  <c r="D131" i="21" s="1"/>
  <c r="D132" i="21" s="1"/>
  <c r="D133" i="21" s="1"/>
  <c r="D134" i="21" s="1"/>
  <c r="D135" i="21" s="1"/>
  <c r="D136" i="21" s="1"/>
  <c r="D137" i="21" s="1"/>
  <c r="D138" i="21" s="1"/>
  <c r="D139" i="21" s="1"/>
  <c r="D140" i="21" s="1"/>
  <c r="D141" i="21" s="1"/>
  <c r="D142" i="21" s="1"/>
  <c r="D143" i="21" s="1"/>
  <c r="D144" i="21" s="1"/>
  <c r="D145" i="21" s="1"/>
  <c r="D146" i="21" s="1"/>
  <c r="D147" i="21" s="1"/>
  <c r="D148" i="21" s="1"/>
  <c r="D149" i="21" s="1"/>
  <c r="D150" i="21" s="1"/>
  <c r="D151" i="21" s="1"/>
  <c r="D152" i="21" s="1"/>
  <c r="D153" i="21" s="1"/>
  <c r="D154" i="21" s="1"/>
  <c r="D155" i="21" s="1"/>
  <c r="D156" i="21" s="1"/>
  <c r="D157" i="21" s="1"/>
  <c r="D158" i="21" s="1"/>
  <c r="D159" i="21" s="1"/>
  <c r="D160" i="21" s="1"/>
  <c r="D161" i="21" s="1"/>
  <c r="D162" i="21" s="1"/>
  <c r="D163" i="21" s="1"/>
  <c r="D164" i="21" s="1"/>
  <c r="D165" i="21" s="1"/>
  <c r="D166" i="21" s="1"/>
  <c r="D167" i="21" s="1"/>
  <c r="D168" i="21" s="1"/>
  <c r="D169" i="21" s="1"/>
  <c r="D170" i="21" s="1"/>
  <c r="D171" i="21" s="1"/>
  <c r="D172" i="21" s="1"/>
  <c r="D173" i="21" s="1"/>
  <c r="D174" i="21" s="1"/>
  <c r="D175" i="21" s="1"/>
  <c r="D176" i="21" s="1"/>
  <c r="D177" i="21" s="1"/>
  <c r="D178" i="21" s="1"/>
  <c r="D179" i="21" s="1"/>
  <c r="D180" i="21" s="1"/>
  <c r="D181" i="21" s="1"/>
  <c r="D182" i="21" s="1"/>
  <c r="D183" i="21" s="1"/>
  <c r="D184" i="21" s="1"/>
  <c r="D185" i="21" s="1"/>
  <c r="D186" i="21" s="1"/>
  <c r="D187" i="21" s="1"/>
  <c r="D188" i="21" s="1"/>
  <c r="D189" i="21" s="1"/>
  <c r="D190" i="21" s="1"/>
  <c r="D191" i="21" s="1"/>
  <c r="D192" i="21" s="1"/>
  <c r="D193" i="21" s="1"/>
  <c r="D194" i="21" s="1"/>
  <c r="D195" i="21" s="1"/>
  <c r="D196" i="21" s="1"/>
  <c r="D197" i="21" s="1"/>
  <c r="D198" i="21" s="1"/>
  <c r="D199" i="21" s="1"/>
  <c r="D200" i="21" s="1"/>
  <c r="D201" i="21" s="1"/>
  <c r="D202" i="21" s="1"/>
  <c r="D203" i="21" s="1"/>
  <c r="D204" i="21" s="1"/>
  <c r="D205" i="21" s="1"/>
  <c r="D206" i="21" s="1"/>
  <c r="D207" i="21" s="1"/>
  <c r="D208" i="21" s="1"/>
  <c r="D209" i="21" s="1"/>
  <c r="D210" i="21" s="1"/>
  <c r="D211" i="21" s="1"/>
  <c r="D212" i="21" s="1"/>
  <c r="D213" i="21" s="1"/>
  <c r="D214" i="21" s="1"/>
  <c r="D215" i="21" s="1"/>
  <c r="D216" i="21" s="1"/>
  <c r="D217" i="21" s="1"/>
  <c r="D218" i="21" s="1"/>
  <c r="D219" i="21" s="1"/>
  <c r="D220" i="21" s="1"/>
  <c r="D221" i="21" s="1"/>
  <c r="D222" i="21" s="1"/>
  <c r="D223" i="21" s="1"/>
  <c r="D224" i="21" s="1"/>
  <c r="D225" i="21" s="1"/>
  <c r="D226" i="21" s="1"/>
  <c r="D227" i="21" s="1"/>
  <c r="D228" i="21" s="1"/>
  <c r="D229" i="21" s="1"/>
  <c r="D230" i="21" s="1"/>
  <c r="D231" i="21" s="1"/>
  <c r="D232" i="21" s="1"/>
  <c r="E1" i="21"/>
  <c r="E2" i="21" s="1"/>
  <c r="E3" i="21" s="1"/>
  <c r="E4" i="21" s="1"/>
  <c r="E5" i="21" s="1"/>
  <c r="E6" i="21" s="1"/>
  <c r="E7" i="21" s="1"/>
  <c r="E8" i="21" s="1"/>
  <c r="E9" i="21" s="1"/>
  <c r="E10" i="21" s="1"/>
  <c r="E11" i="21" s="1"/>
  <c r="E12" i="21" s="1"/>
  <c r="E13" i="21" s="1"/>
  <c r="E14" i="21" s="1"/>
  <c r="E15" i="21" s="1"/>
  <c r="E16" i="21" s="1"/>
  <c r="E17" i="21" s="1"/>
  <c r="E18" i="21" s="1"/>
  <c r="E19" i="21" s="1"/>
  <c r="E20" i="21" s="1"/>
  <c r="E21" i="21" s="1"/>
  <c r="E22" i="21" s="1"/>
  <c r="E23" i="21" s="1"/>
  <c r="E24" i="21" s="1"/>
  <c r="E25" i="21" s="1"/>
  <c r="E26" i="21" s="1"/>
  <c r="E27" i="21" s="1"/>
  <c r="E28" i="21" s="1"/>
  <c r="E29" i="21" s="1"/>
  <c r="E30" i="21" s="1"/>
  <c r="E31" i="21" s="1"/>
  <c r="E32" i="21" s="1"/>
  <c r="E33" i="21" s="1"/>
  <c r="E34" i="21" s="1"/>
  <c r="E35" i="21" s="1"/>
  <c r="E36" i="21" s="1"/>
  <c r="E37" i="21" s="1"/>
  <c r="E38" i="21" s="1"/>
  <c r="E39" i="21" s="1"/>
  <c r="E40" i="21" s="1"/>
  <c r="E41" i="21" s="1"/>
  <c r="E42" i="21" s="1"/>
  <c r="E43" i="21" s="1"/>
  <c r="E44" i="21" s="1"/>
  <c r="E45" i="21" s="1"/>
  <c r="E46" i="21" s="1"/>
  <c r="E47" i="21" s="1"/>
  <c r="E48" i="21" s="1"/>
  <c r="E49" i="21" s="1"/>
  <c r="E50" i="21" s="1"/>
  <c r="E51" i="21" s="1"/>
  <c r="E52" i="21" s="1"/>
  <c r="E53" i="21" s="1"/>
  <c r="E54" i="21" s="1"/>
  <c r="E55" i="21" s="1"/>
  <c r="E56" i="21" s="1"/>
  <c r="E57" i="21" s="1"/>
  <c r="E58" i="21" s="1"/>
  <c r="E59" i="21" s="1"/>
  <c r="E60" i="21" s="1"/>
  <c r="E61" i="21" s="1"/>
  <c r="E62" i="21" s="1"/>
  <c r="E63" i="21" s="1"/>
  <c r="E64" i="21" s="1"/>
  <c r="E65" i="21" s="1"/>
  <c r="E66" i="21" s="1"/>
  <c r="E67" i="21" s="1"/>
  <c r="E68" i="21" s="1"/>
  <c r="E69" i="21" s="1"/>
  <c r="E70" i="21" s="1"/>
  <c r="E71" i="21" s="1"/>
  <c r="E72" i="21" s="1"/>
  <c r="E73" i="21" s="1"/>
  <c r="F225" i="21"/>
  <c r="F226" i="21"/>
  <c r="F227" i="21"/>
  <c r="F228" i="21"/>
  <c r="F229" i="21"/>
  <c r="F230" i="21"/>
  <c r="F231" i="21"/>
  <c r="F232" i="21"/>
  <c r="B1" i="6"/>
  <c r="B2" i="6" s="1"/>
  <c r="B3" i="6" s="1"/>
  <c r="B4" i="6" s="1"/>
  <c r="B5" i="6" s="1"/>
  <c r="B6" i="6" s="1"/>
  <c r="B7" i="6" s="1"/>
  <c r="B8" i="6" s="1"/>
  <c r="B9" i="6" s="1"/>
  <c r="B10" i="6" s="1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B54" i="6" s="1"/>
  <c r="B55" i="6" s="1"/>
  <c r="B56" i="6" s="1"/>
  <c r="B57" i="6" s="1"/>
  <c r="B58" i="6" s="1"/>
  <c r="B59" i="6" s="1"/>
  <c r="B60" i="6" s="1"/>
  <c r="B61" i="6" s="1"/>
  <c r="B62" i="6" s="1"/>
  <c r="B63" i="6" s="1"/>
  <c r="B64" i="6" s="1"/>
  <c r="B65" i="6" s="1"/>
  <c r="B66" i="6" s="1"/>
  <c r="B67" i="6" s="1"/>
  <c r="B68" i="6" s="1"/>
  <c r="B69" i="6" s="1"/>
  <c r="B70" i="6" s="1"/>
  <c r="B71" i="6" s="1"/>
  <c r="B72" i="6" s="1"/>
  <c r="B73" i="6" s="1"/>
  <c r="B74" i="6" s="1"/>
  <c r="B75" i="6" s="1"/>
  <c r="B76" i="6" s="1"/>
  <c r="B77" i="6" s="1"/>
  <c r="B78" i="6" s="1"/>
  <c r="B79" i="6" s="1"/>
  <c r="B80" i="6" s="1"/>
  <c r="B81" i="6" s="1"/>
  <c r="B82" i="6" s="1"/>
  <c r="B83" i="6" s="1"/>
  <c r="B84" i="6" s="1"/>
  <c r="B85" i="6" s="1"/>
  <c r="B86" i="6" s="1"/>
  <c r="B87" i="6" s="1"/>
  <c r="B88" i="6" s="1"/>
  <c r="B89" i="6" s="1"/>
  <c r="B90" i="6" s="1"/>
  <c r="B91" i="6" s="1"/>
  <c r="B92" i="6" s="1"/>
  <c r="B93" i="6" s="1"/>
  <c r="B94" i="6" s="1"/>
  <c r="B95" i="6" s="1"/>
  <c r="B96" i="6" s="1"/>
  <c r="B97" i="6" s="1"/>
  <c r="B98" i="6" s="1"/>
  <c r="B99" i="6" s="1"/>
  <c r="B100" i="6" s="1"/>
  <c r="B101" i="6" s="1"/>
  <c r="B102" i="6" s="1"/>
  <c r="B103" i="6" s="1"/>
  <c r="B104" i="6" s="1"/>
  <c r="B105" i="6" s="1"/>
  <c r="B106" i="6" s="1"/>
  <c r="B107" i="6" s="1"/>
  <c r="B108" i="6" s="1"/>
  <c r="B109" i="6" s="1"/>
  <c r="B110" i="6" s="1"/>
  <c r="B111" i="6" s="1"/>
  <c r="B112" i="6" s="1"/>
  <c r="B113" i="6" s="1"/>
  <c r="B114" i="6" s="1"/>
  <c r="B115" i="6" s="1"/>
  <c r="B116" i="6" s="1"/>
  <c r="B117" i="6" s="1"/>
  <c r="B118" i="6" s="1"/>
  <c r="B119" i="6" s="1"/>
  <c r="B120" i="6" s="1"/>
  <c r="B121" i="6" s="1"/>
  <c r="B122" i="6" s="1"/>
  <c r="B123" i="6" s="1"/>
  <c r="B124" i="6" s="1"/>
  <c r="B125" i="6" s="1"/>
  <c r="B126" i="6" s="1"/>
  <c r="B127" i="6" s="1"/>
  <c r="B128" i="6" s="1"/>
  <c r="B129" i="6" s="1"/>
  <c r="B130" i="6" s="1"/>
  <c r="B131" i="6" s="1"/>
  <c r="B132" i="6" s="1"/>
  <c r="B133" i="6" s="1"/>
  <c r="B134" i="6" s="1"/>
  <c r="B135" i="6" s="1"/>
  <c r="B136" i="6" s="1"/>
  <c r="B137" i="6" s="1"/>
  <c r="B138" i="6" s="1"/>
  <c r="B139" i="6" s="1"/>
  <c r="B140" i="6" s="1"/>
  <c r="B141" i="6" s="1"/>
  <c r="B142" i="6" s="1"/>
  <c r="B143" i="6" s="1"/>
  <c r="B144" i="6" s="1"/>
  <c r="B145" i="6" s="1"/>
  <c r="B146" i="6" s="1"/>
  <c r="B147" i="6" s="1"/>
  <c r="B148" i="6" s="1"/>
  <c r="B149" i="6" s="1"/>
  <c r="B150" i="6" s="1"/>
  <c r="B151" i="6" s="1"/>
  <c r="B152" i="6" s="1"/>
  <c r="B153" i="6" s="1"/>
  <c r="B154" i="6" s="1"/>
  <c r="B155" i="6" s="1"/>
  <c r="B156" i="6" s="1"/>
  <c r="B157" i="6" s="1"/>
  <c r="B158" i="6" s="1"/>
  <c r="B159" i="6" s="1"/>
  <c r="B160" i="6" s="1"/>
  <c r="B161" i="6" s="1"/>
  <c r="B162" i="6" s="1"/>
  <c r="B163" i="6" s="1"/>
  <c r="B164" i="6" s="1"/>
  <c r="B165" i="6" s="1"/>
  <c r="B166" i="6" s="1"/>
  <c r="B167" i="6" s="1"/>
  <c r="B168" i="6" s="1"/>
  <c r="B169" i="6" s="1"/>
  <c r="B170" i="6" s="1"/>
  <c r="B171" i="6" s="1"/>
  <c r="B172" i="6" s="1"/>
  <c r="B173" i="6" s="1"/>
  <c r="B174" i="6" s="1"/>
  <c r="B175" i="6" s="1"/>
  <c r="B176" i="6" s="1"/>
  <c r="B177" i="6" s="1"/>
  <c r="B178" i="6" s="1"/>
  <c r="B179" i="6" s="1"/>
  <c r="B180" i="6" s="1"/>
  <c r="B181" i="6" s="1"/>
  <c r="B182" i="6" s="1"/>
  <c r="B183" i="6" s="1"/>
  <c r="B184" i="6" s="1"/>
  <c r="B185" i="6" s="1"/>
  <c r="B186" i="6" s="1"/>
  <c r="B187" i="6" s="1"/>
  <c r="B188" i="6" s="1"/>
  <c r="B189" i="6" s="1"/>
  <c r="B190" i="6" s="1"/>
  <c r="B191" i="6" s="1"/>
  <c r="B192" i="6" s="1"/>
  <c r="B193" i="6" s="1"/>
  <c r="B194" i="6" s="1"/>
  <c r="B195" i="6" s="1"/>
  <c r="B196" i="6" s="1"/>
  <c r="B197" i="6" s="1"/>
  <c r="B198" i="6" s="1"/>
  <c r="B199" i="6" s="1"/>
  <c r="B200" i="6" s="1"/>
  <c r="B201" i="6" s="1"/>
  <c r="B202" i="6" s="1"/>
  <c r="B203" i="6" s="1"/>
  <c r="B204" i="6" s="1"/>
  <c r="B205" i="6" s="1"/>
  <c r="B206" i="6" s="1"/>
  <c r="B207" i="6" s="1"/>
  <c r="B208" i="6" s="1"/>
  <c r="B209" i="6" s="1"/>
  <c r="B210" i="6" s="1"/>
  <c r="B211" i="6" s="1"/>
  <c r="B212" i="6" s="1"/>
  <c r="B213" i="6" s="1"/>
  <c r="B214" i="6" s="1"/>
  <c r="B215" i="6" s="1"/>
  <c r="B216" i="6" s="1"/>
  <c r="B217" i="6" s="1"/>
  <c r="B218" i="6" s="1"/>
  <c r="B219" i="6" s="1"/>
  <c r="B220" i="6" s="1"/>
  <c r="B221" i="6" s="1"/>
  <c r="B222" i="6" s="1"/>
  <c r="B223" i="6" s="1"/>
  <c r="B224" i="6" s="1"/>
  <c r="B225" i="6" s="1"/>
  <c r="B226" i="6" s="1"/>
  <c r="B227" i="6" s="1"/>
  <c r="B228" i="6" s="1"/>
  <c r="B229" i="6" s="1"/>
  <c r="C1" i="6"/>
  <c r="C2" i="6" s="1"/>
  <c r="C3" i="6" s="1"/>
  <c r="C4" i="6" s="1"/>
  <c r="C5" i="6" s="1"/>
  <c r="C6" i="6" s="1"/>
  <c r="C7" i="6" s="1"/>
  <c r="C8" i="6" s="1"/>
  <c r="C9" i="6" s="1"/>
  <c r="C10" i="6" s="1"/>
  <c r="C11" i="6" s="1"/>
  <c r="C12" i="6" s="1"/>
  <c r="C13" i="6" s="1"/>
  <c r="C14" i="6" s="1"/>
  <c r="C15" i="6" s="1"/>
  <c r="C16" i="6" s="1"/>
  <c r="C17" i="6" s="1"/>
  <c r="C18" i="6" s="1"/>
  <c r="C19" i="6" s="1"/>
  <c r="C20" i="6" s="1"/>
  <c r="C21" i="6" s="1"/>
  <c r="C22" i="6" s="1"/>
  <c r="C23" i="6" s="1"/>
  <c r="C24" i="6" s="1"/>
  <c r="C25" i="6" s="1"/>
  <c r="C26" i="6" s="1"/>
  <c r="C27" i="6" s="1"/>
  <c r="C28" i="6" s="1"/>
  <c r="C29" i="6" s="1"/>
  <c r="C30" i="6" s="1"/>
  <c r="C31" i="6" s="1"/>
  <c r="C32" i="6" s="1"/>
  <c r="C33" i="6" s="1"/>
  <c r="C34" i="6" s="1"/>
  <c r="C35" i="6" s="1"/>
  <c r="C36" i="6" s="1"/>
  <c r="C37" i="6" s="1"/>
  <c r="C38" i="6" s="1"/>
  <c r="C39" i="6" s="1"/>
  <c r="C40" i="6" s="1"/>
  <c r="C41" i="6" s="1"/>
  <c r="C42" i="6" s="1"/>
  <c r="C43" i="6" s="1"/>
  <c r="C44" i="6" s="1"/>
  <c r="C45" i="6" s="1"/>
  <c r="C46" i="6" s="1"/>
  <c r="C47" i="6" s="1"/>
  <c r="C48" i="6" s="1"/>
  <c r="C49" i="6" s="1"/>
  <c r="C50" i="6" s="1"/>
  <c r="C51" i="6" s="1"/>
  <c r="C52" i="6" s="1"/>
  <c r="C53" i="6" s="1"/>
  <c r="C54" i="6" s="1"/>
  <c r="C55" i="6" s="1"/>
  <c r="C56" i="6" s="1"/>
  <c r="C57" i="6" s="1"/>
  <c r="C58" i="6" s="1"/>
  <c r="C59" i="6" s="1"/>
  <c r="C60" i="6" s="1"/>
  <c r="C61" i="6" s="1"/>
  <c r="C62" i="6" s="1"/>
  <c r="C63" i="6" s="1"/>
  <c r="C64" i="6" s="1"/>
  <c r="C65" i="6" s="1"/>
  <c r="C66" i="6" s="1"/>
  <c r="C67" i="6" s="1"/>
  <c r="C68" i="6" s="1"/>
  <c r="C69" i="6" s="1"/>
  <c r="C70" i="6" s="1"/>
  <c r="C71" i="6" s="1"/>
  <c r="C72" i="6" s="1"/>
  <c r="C73" i="6" s="1"/>
  <c r="C74" i="6" s="1"/>
  <c r="C75" i="6" s="1"/>
  <c r="C76" i="6" s="1"/>
  <c r="C77" i="6" s="1"/>
  <c r="C78" i="6" s="1"/>
  <c r="C79" i="6" s="1"/>
  <c r="C80" i="6" s="1"/>
  <c r="C81" i="6" s="1"/>
  <c r="C82" i="6" s="1"/>
  <c r="C83" i="6" s="1"/>
  <c r="C84" i="6" s="1"/>
  <c r="C85" i="6" s="1"/>
  <c r="C86" i="6" s="1"/>
  <c r="C87" i="6" s="1"/>
  <c r="C88" i="6" s="1"/>
  <c r="C89" i="6" s="1"/>
  <c r="C90" i="6" s="1"/>
  <c r="C91" i="6" s="1"/>
  <c r="C92" i="6" s="1"/>
  <c r="C93" i="6" s="1"/>
  <c r="C94" i="6" s="1"/>
  <c r="C95" i="6" s="1"/>
  <c r="C96" i="6" s="1"/>
  <c r="C97" i="6" s="1"/>
  <c r="C98" i="6" s="1"/>
  <c r="C99" i="6" s="1"/>
  <c r="C100" i="6" s="1"/>
  <c r="C101" i="6" s="1"/>
  <c r="C102" i="6" s="1"/>
  <c r="C103" i="6" s="1"/>
  <c r="C104" i="6" s="1"/>
  <c r="C105" i="6" s="1"/>
  <c r="C106" i="6" s="1"/>
  <c r="C107" i="6" s="1"/>
  <c r="C108" i="6" s="1"/>
  <c r="C109" i="6" s="1"/>
  <c r="C110" i="6" s="1"/>
  <c r="C111" i="6" s="1"/>
  <c r="C112" i="6" s="1"/>
  <c r="C113" i="6" s="1"/>
  <c r="C114" i="6" s="1"/>
  <c r="C115" i="6" s="1"/>
  <c r="C116" i="6" s="1"/>
  <c r="C117" i="6" s="1"/>
  <c r="C118" i="6" s="1"/>
  <c r="C119" i="6" s="1"/>
  <c r="C120" i="6" s="1"/>
  <c r="C121" i="6" s="1"/>
  <c r="C122" i="6" s="1"/>
  <c r="C123" i="6" s="1"/>
  <c r="C124" i="6" s="1"/>
  <c r="C125" i="6" s="1"/>
  <c r="C126" i="6" s="1"/>
  <c r="C127" i="6" s="1"/>
  <c r="C128" i="6" s="1"/>
  <c r="C129" i="6" s="1"/>
  <c r="C130" i="6" s="1"/>
  <c r="C131" i="6" s="1"/>
  <c r="C132" i="6" s="1"/>
  <c r="C133" i="6" s="1"/>
  <c r="C134" i="6" s="1"/>
  <c r="C135" i="6" s="1"/>
  <c r="C136" i="6" s="1"/>
  <c r="C137" i="6" s="1"/>
  <c r="C138" i="6" s="1"/>
  <c r="C139" i="6" s="1"/>
  <c r="C140" i="6" s="1"/>
  <c r="C141" i="6" s="1"/>
  <c r="C142" i="6" s="1"/>
  <c r="C143" i="6" s="1"/>
  <c r="C144" i="6" s="1"/>
  <c r="C145" i="6" s="1"/>
  <c r="C146" i="6" s="1"/>
  <c r="C147" i="6" s="1"/>
  <c r="C148" i="6" s="1"/>
  <c r="C149" i="6" s="1"/>
  <c r="C150" i="6" s="1"/>
  <c r="C151" i="6" s="1"/>
  <c r="C152" i="6" s="1"/>
  <c r="C153" i="6" s="1"/>
  <c r="C154" i="6" s="1"/>
  <c r="C155" i="6" s="1"/>
  <c r="C156" i="6" s="1"/>
  <c r="C157" i="6" s="1"/>
  <c r="C158" i="6" s="1"/>
  <c r="C159" i="6" s="1"/>
  <c r="C160" i="6" s="1"/>
  <c r="C161" i="6" s="1"/>
  <c r="C162" i="6" s="1"/>
  <c r="C163" i="6" s="1"/>
  <c r="C164" i="6" s="1"/>
  <c r="C165" i="6" s="1"/>
  <c r="C166" i="6" s="1"/>
  <c r="C167" i="6" s="1"/>
  <c r="C168" i="6" s="1"/>
  <c r="C169" i="6" s="1"/>
  <c r="C170" i="6" s="1"/>
  <c r="C171" i="6" s="1"/>
  <c r="C172" i="6" s="1"/>
  <c r="C173" i="6" s="1"/>
  <c r="C174" i="6" s="1"/>
  <c r="C175" i="6" s="1"/>
  <c r="C176" i="6" s="1"/>
  <c r="C177" i="6" s="1"/>
  <c r="C178" i="6" s="1"/>
  <c r="C179" i="6" s="1"/>
  <c r="C180" i="6" s="1"/>
  <c r="C181" i="6" s="1"/>
  <c r="C182" i="6" s="1"/>
  <c r="C183" i="6" s="1"/>
  <c r="C184" i="6" s="1"/>
  <c r="C185" i="6" s="1"/>
  <c r="C186" i="6" s="1"/>
  <c r="C187" i="6" s="1"/>
  <c r="C188" i="6" s="1"/>
  <c r="C189" i="6" s="1"/>
  <c r="C190" i="6" s="1"/>
  <c r="C191" i="6" s="1"/>
  <c r="C192" i="6" s="1"/>
  <c r="C193" i="6" s="1"/>
  <c r="C194" i="6" s="1"/>
  <c r="C195" i="6" s="1"/>
  <c r="C196" i="6" s="1"/>
  <c r="C197" i="6" s="1"/>
  <c r="C198" i="6" s="1"/>
  <c r="C199" i="6" s="1"/>
  <c r="C200" i="6" s="1"/>
  <c r="C201" i="6" s="1"/>
  <c r="C202" i="6" s="1"/>
  <c r="C203" i="6" s="1"/>
  <c r="C204" i="6" s="1"/>
  <c r="C205" i="6" s="1"/>
  <c r="C206" i="6" s="1"/>
  <c r="C207" i="6" s="1"/>
  <c r="C208" i="6" s="1"/>
  <c r="C209" i="6" s="1"/>
  <c r="C210" i="6" s="1"/>
  <c r="C211" i="6" s="1"/>
  <c r="C212" i="6" s="1"/>
  <c r="C213" i="6" s="1"/>
  <c r="C214" i="6" s="1"/>
  <c r="C215" i="6" s="1"/>
  <c r="C216" i="6" s="1"/>
  <c r="C217" i="6" s="1"/>
  <c r="C218" i="6" s="1"/>
  <c r="C219" i="6" s="1"/>
  <c r="C220" i="6" s="1"/>
  <c r="C221" i="6" s="1"/>
  <c r="C222" i="6" s="1"/>
  <c r="C223" i="6" s="1"/>
  <c r="C224" i="6" s="1"/>
  <c r="C225" i="6" s="1"/>
  <c r="C226" i="6" s="1"/>
  <c r="C227" i="6" s="1"/>
  <c r="C228" i="6" s="1"/>
  <c r="C229" i="6" s="1"/>
  <c r="D1" i="6"/>
  <c r="D2" i="6" s="1"/>
  <c r="D3" i="6" s="1"/>
  <c r="D4" i="6" s="1"/>
  <c r="D5" i="6" s="1"/>
  <c r="D6" i="6" s="1"/>
  <c r="D7" i="6" s="1"/>
  <c r="D8" i="6" s="1"/>
  <c r="D9" i="6" s="1"/>
  <c r="D10" i="6" s="1"/>
  <c r="D11" i="6" s="1"/>
  <c r="D12" i="6" s="1"/>
  <c r="D13" i="6" s="1"/>
  <c r="D14" i="6" s="1"/>
  <c r="D15" i="6" s="1"/>
  <c r="D16" i="6" s="1"/>
  <c r="D17" i="6" s="1"/>
  <c r="D18" i="6" s="1"/>
  <c r="D19" i="6" s="1"/>
  <c r="D20" i="6" s="1"/>
  <c r="D21" i="6" s="1"/>
  <c r="D22" i="6" s="1"/>
  <c r="D23" i="6" s="1"/>
  <c r="D24" i="6" s="1"/>
  <c r="D25" i="6" s="1"/>
  <c r="D26" i="6" s="1"/>
  <c r="D27" i="6" s="1"/>
  <c r="D28" i="6" s="1"/>
  <c r="D29" i="6" s="1"/>
  <c r="D30" i="6" s="1"/>
  <c r="D31" i="6" s="1"/>
  <c r="D32" i="6" s="1"/>
  <c r="D33" i="6" s="1"/>
  <c r="D34" i="6" s="1"/>
  <c r="D35" i="6" s="1"/>
  <c r="D36" i="6" s="1"/>
  <c r="D37" i="6" s="1"/>
  <c r="D38" i="6" s="1"/>
  <c r="D39" i="6" s="1"/>
  <c r="D40" i="6" s="1"/>
  <c r="D41" i="6" s="1"/>
  <c r="D42" i="6" s="1"/>
  <c r="D43" i="6" s="1"/>
  <c r="D44" i="6" s="1"/>
  <c r="D45" i="6" s="1"/>
  <c r="D46" i="6" s="1"/>
  <c r="D47" i="6" s="1"/>
  <c r="D48" i="6" s="1"/>
  <c r="D49" i="6" s="1"/>
  <c r="D50" i="6" s="1"/>
  <c r="D51" i="6" s="1"/>
  <c r="D52" i="6" s="1"/>
  <c r="D53" i="6" s="1"/>
  <c r="D54" i="6" s="1"/>
  <c r="D55" i="6" s="1"/>
  <c r="D56" i="6" s="1"/>
  <c r="D57" i="6" s="1"/>
  <c r="D58" i="6" s="1"/>
  <c r="D59" i="6" s="1"/>
  <c r="D60" i="6" s="1"/>
  <c r="D61" i="6" s="1"/>
  <c r="D62" i="6" s="1"/>
  <c r="D63" i="6" s="1"/>
  <c r="D64" i="6" s="1"/>
  <c r="D65" i="6" s="1"/>
  <c r="D66" i="6" s="1"/>
  <c r="D67" i="6" s="1"/>
  <c r="D68" i="6" s="1"/>
  <c r="D69" i="6" s="1"/>
  <c r="D70" i="6" s="1"/>
  <c r="D71" i="6" s="1"/>
  <c r="D72" i="6" s="1"/>
  <c r="D73" i="6" s="1"/>
  <c r="D74" i="6" s="1"/>
  <c r="D75" i="6" s="1"/>
  <c r="D76" i="6" s="1"/>
  <c r="D77" i="6" s="1"/>
  <c r="D78" i="6" s="1"/>
  <c r="D79" i="6" s="1"/>
  <c r="D80" i="6" s="1"/>
  <c r="D81" i="6" s="1"/>
  <c r="D82" i="6" s="1"/>
  <c r="D83" i="6" s="1"/>
  <c r="D84" i="6" s="1"/>
  <c r="D85" i="6" s="1"/>
  <c r="D86" i="6" s="1"/>
  <c r="D87" i="6" s="1"/>
  <c r="D88" i="6" s="1"/>
  <c r="D89" i="6" s="1"/>
  <c r="D90" i="6" s="1"/>
  <c r="D91" i="6" s="1"/>
  <c r="D92" i="6" s="1"/>
  <c r="D93" i="6" s="1"/>
  <c r="D94" i="6" s="1"/>
  <c r="D95" i="6" s="1"/>
  <c r="D96" i="6" s="1"/>
  <c r="D97" i="6" s="1"/>
  <c r="D98" i="6" s="1"/>
  <c r="D99" i="6" s="1"/>
  <c r="D100" i="6" s="1"/>
  <c r="D101" i="6" s="1"/>
  <c r="D102" i="6" s="1"/>
  <c r="D103" i="6" s="1"/>
  <c r="D104" i="6" s="1"/>
  <c r="D105" i="6" s="1"/>
  <c r="D106" i="6" s="1"/>
  <c r="D107" i="6" s="1"/>
  <c r="D108" i="6" s="1"/>
  <c r="D109" i="6" s="1"/>
  <c r="D110" i="6" s="1"/>
  <c r="D111" i="6" s="1"/>
  <c r="D112" i="6" s="1"/>
  <c r="D113" i="6" s="1"/>
  <c r="D114" i="6" s="1"/>
  <c r="D115" i="6" s="1"/>
  <c r="D116" i="6" s="1"/>
  <c r="D117" i="6" s="1"/>
  <c r="D118" i="6" s="1"/>
  <c r="D119" i="6" s="1"/>
  <c r="D120" i="6" s="1"/>
  <c r="D121" i="6" s="1"/>
  <c r="D122" i="6" s="1"/>
  <c r="D123" i="6" s="1"/>
  <c r="D124" i="6" s="1"/>
  <c r="D125" i="6" s="1"/>
  <c r="D126" i="6" s="1"/>
  <c r="D127" i="6" s="1"/>
  <c r="D128" i="6" s="1"/>
  <c r="D129" i="6" s="1"/>
  <c r="D130" i="6" s="1"/>
  <c r="D131" i="6" s="1"/>
  <c r="D132" i="6" s="1"/>
  <c r="D133" i="6" s="1"/>
  <c r="D134" i="6" s="1"/>
  <c r="D135" i="6" s="1"/>
  <c r="D136" i="6" s="1"/>
  <c r="D137" i="6" s="1"/>
  <c r="D138" i="6" s="1"/>
  <c r="D139" i="6" s="1"/>
  <c r="D140" i="6" s="1"/>
  <c r="D141" i="6" s="1"/>
  <c r="D142" i="6" s="1"/>
  <c r="D143" i="6" s="1"/>
  <c r="D144" i="6" s="1"/>
  <c r="D145" i="6" s="1"/>
  <c r="D146" i="6" s="1"/>
  <c r="D147" i="6" s="1"/>
  <c r="D148" i="6" s="1"/>
  <c r="D149" i="6" s="1"/>
  <c r="D150" i="6" s="1"/>
  <c r="D151" i="6" s="1"/>
  <c r="D152" i="6" s="1"/>
  <c r="D153" i="6" s="1"/>
  <c r="D154" i="6" s="1"/>
  <c r="D155" i="6" s="1"/>
  <c r="D156" i="6" s="1"/>
  <c r="D157" i="6" s="1"/>
  <c r="D158" i="6" s="1"/>
  <c r="D159" i="6" s="1"/>
  <c r="D160" i="6" s="1"/>
  <c r="D161" i="6" s="1"/>
  <c r="D162" i="6" s="1"/>
  <c r="D163" i="6" s="1"/>
  <c r="D164" i="6" s="1"/>
  <c r="D165" i="6" s="1"/>
  <c r="D166" i="6" s="1"/>
  <c r="D167" i="6" s="1"/>
  <c r="D168" i="6" s="1"/>
  <c r="D169" i="6" s="1"/>
  <c r="D170" i="6" s="1"/>
  <c r="D171" i="6" s="1"/>
  <c r="D172" i="6" s="1"/>
  <c r="D173" i="6" s="1"/>
  <c r="D174" i="6" s="1"/>
  <c r="D175" i="6" s="1"/>
  <c r="D176" i="6" s="1"/>
  <c r="D177" i="6" s="1"/>
  <c r="D178" i="6" s="1"/>
  <c r="D179" i="6" s="1"/>
  <c r="D180" i="6" s="1"/>
  <c r="D181" i="6" s="1"/>
  <c r="D182" i="6" s="1"/>
  <c r="D183" i="6" s="1"/>
  <c r="D184" i="6" s="1"/>
  <c r="D185" i="6" s="1"/>
  <c r="D186" i="6" s="1"/>
  <c r="D187" i="6" s="1"/>
  <c r="D188" i="6" s="1"/>
  <c r="D189" i="6" s="1"/>
  <c r="D190" i="6" s="1"/>
  <c r="D191" i="6" s="1"/>
  <c r="D192" i="6" s="1"/>
  <c r="D193" i="6" s="1"/>
  <c r="D194" i="6" s="1"/>
  <c r="D195" i="6" s="1"/>
  <c r="D196" i="6" s="1"/>
  <c r="D197" i="6" s="1"/>
  <c r="D198" i="6" s="1"/>
  <c r="D199" i="6" s="1"/>
  <c r="D200" i="6" s="1"/>
  <c r="D201" i="6" s="1"/>
  <c r="D202" i="6" s="1"/>
  <c r="D203" i="6" s="1"/>
  <c r="D204" i="6" s="1"/>
  <c r="D205" i="6" s="1"/>
  <c r="D206" i="6" s="1"/>
  <c r="D207" i="6" s="1"/>
  <c r="D208" i="6" s="1"/>
  <c r="D209" i="6" s="1"/>
  <c r="D210" i="6" s="1"/>
  <c r="D211" i="6" s="1"/>
  <c r="D212" i="6" s="1"/>
  <c r="D213" i="6" s="1"/>
  <c r="D214" i="6" s="1"/>
  <c r="D215" i="6" s="1"/>
  <c r="D216" i="6" s="1"/>
  <c r="D217" i="6" s="1"/>
  <c r="D218" i="6" s="1"/>
  <c r="D219" i="6" s="1"/>
  <c r="D220" i="6" s="1"/>
  <c r="D221" i="6" s="1"/>
  <c r="D222" i="6" s="1"/>
  <c r="D223" i="6" s="1"/>
  <c r="D224" i="6" s="1"/>
  <c r="D225" i="6" s="1"/>
  <c r="D226" i="6" s="1"/>
  <c r="D227" i="6" s="1"/>
  <c r="D228" i="6" s="1"/>
  <c r="D229" i="6" s="1"/>
  <c r="F222" i="6"/>
  <c r="G222" i="6"/>
  <c r="F223" i="6"/>
  <c r="G223" i="6"/>
  <c r="F224" i="6"/>
  <c r="G224" i="6"/>
  <c r="F225" i="6"/>
  <c r="G225" i="6"/>
  <c r="F226" i="6"/>
  <c r="G226" i="6"/>
  <c r="F227" i="6"/>
  <c r="G227" i="6"/>
  <c r="F228" i="6"/>
  <c r="G228" i="6"/>
  <c r="F229" i="6"/>
  <c r="G229" i="6"/>
  <c r="B1" i="23"/>
  <c r="F92" i="6"/>
  <c r="F78" i="6"/>
  <c r="G92" i="6"/>
  <c r="G78" i="6"/>
  <c r="L18" i="6"/>
  <c r="A7" i="39"/>
  <c r="A8" i="39"/>
  <c r="A9" i="39"/>
  <c r="A10" i="39"/>
  <c r="A11" i="39"/>
  <c r="D13" i="39"/>
  <c r="H2" i="22"/>
  <c r="J2" i="21"/>
  <c r="J2" i="6"/>
  <c r="A3" i="35"/>
  <c r="C25" i="35"/>
  <c r="Y4" i="23"/>
  <c r="F88" i="22"/>
  <c r="F91" i="22"/>
  <c r="F193" i="22"/>
  <c r="F79" i="22"/>
  <c r="F82" i="22"/>
  <c r="F36" i="22"/>
  <c r="F134" i="22"/>
  <c r="F26" i="22"/>
  <c r="F21" i="22"/>
  <c r="F74" i="22"/>
  <c r="F7" i="22"/>
  <c r="F13" i="22"/>
  <c r="F8" i="22"/>
  <c r="F194" i="22"/>
  <c r="F80" i="22"/>
  <c r="F83" i="22"/>
  <c r="F37" i="22"/>
  <c r="F135" i="22"/>
  <c r="F27" i="22"/>
  <c r="F22" i="22"/>
  <c r="F89" i="22"/>
  <c r="F75" i="22"/>
  <c r="F14" i="22"/>
  <c r="F9" i="22"/>
  <c r="F195" i="22"/>
  <c r="F81" i="22"/>
  <c r="F84" i="22"/>
  <c r="F38" i="22"/>
  <c r="F136" i="22"/>
  <c r="F23" i="22"/>
  <c r="F90" i="22"/>
  <c r="F76" i="22"/>
  <c r="F15" i="22"/>
  <c r="F10" i="22"/>
  <c r="F196" i="22"/>
  <c r="F85" i="22"/>
  <c r="F39" i="22"/>
  <c r="F137" i="22"/>
  <c r="F24" i="22"/>
  <c r="F77" i="22"/>
  <c r="F16" i="22"/>
  <c r="F197" i="22"/>
  <c r="F86" i="22"/>
  <c r="F40" i="22"/>
  <c r="F138" i="22"/>
  <c r="F25" i="22"/>
  <c r="F78" i="22"/>
  <c r="F198" i="22"/>
  <c r="F87" i="22"/>
  <c r="F41" i="22"/>
  <c r="F139" i="22"/>
  <c r="F42" i="22"/>
  <c r="F43" i="22"/>
  <c r="F192" i="22"/>
  <c r="F35" i="22"/>
  <c r="F133" i="22"/>
  <c r="F20" i="22"/>
  <c r="F73" i="22"/>
  <c r="F6" i="22"/>
  <c r="F12" i="22"/>
  <c r="F8" i="21"/>
  <c r="F79" i="21"/>
  <c r="F152" i="21"/>
  <c r="F109" i="21"/>
  <c r="F115" i="21"/>
  <c r="F113" i="21"/>
  <c r="F99" i="21"/>
  <c r="F205" i="21"/>
  <c r="F7" i="21"/>
  <c r="F123" i="21"/>
  <c r="F91" i="21"/>
  <c r="F65" i="21"/>
  <c r="F58" i="21"/>
  <c r="F9" i="21"/>
  <c r="F80" i="21"/>
  <c r="F153" i="21"/>
  <c r="F110" i="21"/>
  <c r="F116" i="21"/>
  <c r="F114" i="21"/>
  <c r="F100" i="21"/>
  <c r="F206" i="21"/>
  <c r="F124" i="21"/>
  <c r="F92" i="21"/>
  <c r="F66" i="21"/>
  <c r="F59" i="21"/>
  <c r="F10" i="21"/>
  <c r="F81" i="21"/>
  <c r="F154" i="21"/>
  <c r="F111" i="21"/>
  <c r="F117" i="21"/>
  <c r="F101" i="21"/>
  <c r="F125" i="21"/>
  <c r="F93" i="21"/>
  <c r="F67" i="21"/>
  <c r="F60" i="21"/>
  <c r="F11" i="21"/>
  <c r="F82" i="21"/>
  <c r="F155" i="21"/>
  <c r="F112" i="21"/>
  <c r="F118" i="21"/>
  <c r="F126" i="21"/>
  <c r="F94" i="21"/>
  <c r="F68" i="21"/>
  <c r="F61" i="21"/>
  <c r="F83" i="21"/>
  <c r="F156" i="21"/>
  <c r="F119" i="21"/>
  <c r="F95" i="21"/>
  <c r="F69" i="21"/>
  <c r="F62" i="21"/>
  <c r="F84" i="21"/>
  <c r="F157" i="21"/>
  <c r="F120" i="21"/>
  <c r="F70" i="21"/>
  <c r="F63" i="21"/>
  <c r="F85" i="21"/>
  <c r="F158" i="21"/>
  <c r="F121" i="21"/>
  <c r="F71" i="21"/>
  <c r="F64" i="21"/>
  <c r="F86" i="21"/>
  <c r="F159" i="21"/>
  <c r="F87" i="21"/>
  <c r="F88" i="21"/>
  <c r="F78" i="21"/>
  <c r="F151" i="21"/>
  <c r="F108" i="21"/>
  <c r="F98" i="21"/>
  <c r="F204" i="21"/>
  <c r="F6" i="21"/>
  <c r="F122" i="21"/>
  <c r="F90" i="21"/>
  <c r="F57" i="21"/>
  <c r="G159" i="6"/>
  <c r="G79" i="6"/>
  <c r="G82" i="6"/>
  <c r="G170" i="6"/>
  <c r="G68" i="6"/>
  <c r="G18" i="6"/>
  <c r="G205" i="6"/>
  <c r="G122" i="6"/>
  <c r="G44" i="6"/>
  <c r="G66" i="6"/>
  <c r="G17" i="6"/>
  <c r="G69" i="6"/>
  <c r="G107" i="6"/>
  <c r="G99" i="6"/>
  <c r="G160" i="6"/>
  <c r="G80" i="6"/>
  <c r="G83" i="6"/>
  <c r="G171" i="6"/>
  <c r="G19" i="6"/>
  <c r="G206" i="6"/>
  <c r="G123" i="6"/>
  <c r="G45" i="6"/>
  <c r="G67" i="6"/>
  <c r="G70" i="6"/>
  <c r="G108" i="6"/>
  <c r="G100" i="6"/>
  <c r="G161" i="6"/>
  <c r="G81" i="6"/>
  <c r="G84" i="6"/>
  <c r="G172" i="6"/>
  <c r="G20" i="6"/>
  <c r="G124" i="6"/>
  <c r="G46" i="6"/>
  <c r="G71" i="6"/>
  <c r="G109" i="6"/>
  <c r="G101" i="6"/>
  <c r="G162" i="6"/>
  <c r="G85" i="6"/>
  <c r="G173" i="6"/>
  <c r="G125" i="6"/>
  <c r="G47" i="6"/>
  <c r="G72" i="6"/>
  <c r="G110" i="6"/>
  <c r="G102" i="6"/>
  <c r="G163" i="6"/>
  <c r="G86" i="6"/>
  <c r="G126" i="6"/>
  <c r="G48" i="6"/>
  <c r="G73" i="6"/>
  <c r="G164" i="6"/>
  <c r="G87" i="6"/>
  <c r="G49" i="6"/>
  <c r="G74" i="6"/>
  <c r="G165" i="6"/>
  <c r="G88" i="6"/>
  <c r="G50" i="6"/>
  <c r="G75" i="6"/>
  <c r="G166" i="6"/>
  <c r="G89" i="6"/>
  <c r="G76" i="6"/>
  <c r="G167" i="6"/>
  <c r="G90" i="6"/>
  <c r="G91" i="6"/>
  <c r="G77" i="6"/>
  <c r="G158" i="6"/>
  <c r="G169" i="6"/>
  <c r="G204" i="6"/>
  <c r="G121" i="6"/>
  <c r="G43" i="6"/>
  <c r="G65" i="6"/>
  <c r="G16" i="6"/>
  <c r="G106" i="6"/>
  <c r="G98" i="6"/>
  <c r="F159" i="6"/>
  <c r="F79" i="6"/>
  <c r="F82" i="6"/>
  <c r="F170" i="6"/>
  <c r="F68" i="6"/>
  <c r="F18" i="6"/>
  <c r="F205" i="6"/>
  <c r="F122" i="6"/>
  <c r="F44" i="6"/>
  <c r="F66" i="6"/>
  <c r="F17" i="6"/>
  <c r="F69" i="6"/>
  <c r="F107" i="6"/>
  <c r="F99" i="6"/>
  <c r="F160" i="6"/>
  <c r="F80" i="6"/>
  <c r="F83" i="6"/>
  <c r="F171" i="6"/>
  <c r="F19" i="6"/>
  <c r="F206" i="6"/>
  <c r="F123" i="6"/>
  <c r="F45" i="6"/>
  <c r="F67" i="6"/>
  <c r="F70" i="6"/>
  <c r="F108" i="6"/>
  <c r="F100" i="6"/>
  <c r="F161" i="6"/>
  <c r="F81" i="6"/>
  <c r="F84" i="6"/>
  <c r="F172" i="6"/>
  <c r="F20" i="6"/>
  <c r="F124" i="6"/>
  <c r="F46" i="6"/>
  <c r="F71" i="6"/>
  <c r="F109" i="6"/>
  <c r="F101" i="6"/>
  <c r="F162" i="6"/>
  <c r="F85" i="6"/>
  <c r="F173" i="6"/>
  <c r="F125" i="6"/>
  <c r="F47" i="6"/>
  <c r="F72" i="6"/>
  <c r="F110" i="6"/>
  <c r="F102" i="6"/>
  <c r="F163" i="6"/>
  <c r="F86" i="6"/>
  <c r="F126" i="6"/>
  <c r="F48" i="6"/>
  <c r="F73" i="6"/>
  <c r="F164" i="6"/>
  <c r="F87" i="6"/>
  <c r="F49" i="6"/>
  <c r="F74" i="6"/>
  <c r="F165" i="6"/>
  <c r="F88" i="6"/>
  <c r="F50" i="6"/>
  <c r="F75" i="6"/>
  <c r="F166" i="6"/>
  <c r="F89" i="6"/>
  <c r="F76" i="6"/>
  <c r="F167" i="6"/>
  <c r="F90" i="6"/>
  <c r="F91" i="6"/>
  <c r="F77" i="6"/>
  <c r="F158" i="6"/>
  <c r="F169" i="6"/>
  <c r="F204" i="6"/>
  <c r="F121" i="6"/>
  <c r="F43" i="6"/>
  <c r="F65" i="6"/>
  <c r="F16" i="6"/>
  <c r="F106" i="6"/>
  <c r="F98" i="6"/>
  <c r="F168" i="6"/>
  <c r="G168" i="6"/>
  <c r="F174" i="6"/>
  <c r="G174" i="6"/>
  <c r="F175" i="6"/>
  <c r="G175" i="6"/>
  <c r="F176" i="6"/>
  <c r="G176" i="6"/>
  <c r="F177" i="6"/>
  <c r="G177" i="6"/>
  <c r="F178" i="6"/>
  <c r="G178" i="6"/>
  <c r="F179" i="6"/>
  <c r="G179" i="6"/>
  <c r="F180" i="6"/>
  <c r="G180" i="6"/>
  <c r="F181" i="6"/>
  <c r="G181" i="6"/>
  <c r="F182" i="6"/>
  <c r="G182" i="6"/>
  <c r="F183" i="6"/>
  <c r="G183" i="6"/>
  <c r="F184" i="6"/>
  <c r="G184" i="6"/>
  <c r="F185" i="6"/>
  <c r="G185" i="6"/>
  <c r="F186" i="6"/>
  <c r="G186" i="6"/>
  <c r="F187" i="6"/>
  <c r="G187" i="6"/>
  <c r="F188" i="6"/>
  <c r="G188" i="6"/>
  <c r="F189" i="6"/>
  <c r="G189" i="6"/>
  <c r="F190" i="6"/>
  <c r="G190" i="6"/>
  <c r="F191" i="6"/>
  <c r="G191" i="6"/>
  <c r="F192" i="6"/>
  <c r="G192" i="6"/>
  <c r="F193" i="6"/>
  <c r="G193" i="6"/>
  <c r="F194" i="6"/>
  <c r="G194" i="6"/>
  <c r="F195" i="6"/>
  <c r="G195" i="6"/>
  <c r="F196" i="6"/>
  <c r="G196" i="6"/>
  <c r="F197" i="6"/>
  <c r="G197" i="6"/>
  <c r="F198" i="6"/>
  <c r="G198" i="6"/>
  <c r="F199" i="6"/>
  <c r="G199" i="6"/>
  <c r="F200" i="6"/>
  <c r="G200" i="6"/>
  <c r="F201" i="6"/>
  <c r="G201" i="6"/>
  <c r="F202" i="6"/>
  <c r="G202" i="6"/>
  <c r="F203" i="6"/>
  <c r="G203" i="6"/>
  <c r="F207" i="6"/>
  <c r="G207" i="6"/>
  <c r="F208" i="6"/>
  <c r="G208" i="6"/>
  <c r="F209" i="6"/>
  <c r="G209" i="6"/>
  <c r="F210" i="6"/>
  <c r="G210" i="6"/>
  <c r="F211" i="6"/>
  <c r="G211" i="6"/>
  <c r="F212" i="6"/>
  <c r="G212" i="6"/>
  <c r="F213" i="6"/>
  <c r="G213" i="6"/>
  <c r="F214" i="6"/>
  <c r="G214" i="6"/>
  <c r="F215" i="6"/>
  <c r="G215" i="6"/>
  <c r="F216" i="6"/>
  <c r="G216" i="6"/>
  <c r="F217" i="6"/>
  <c r="G217" i="6"/>
  <c r="F218" i="6"/>
  <c r="G218" i="6"/>
  <c r="F219" i="6"/>
  <c r="G219" i="6"/>
  <c r="F220" i="6"/>
  <c r="G220" i="6"/>
  <c r="F221" i="6"/>
  <c r="G221" i="6"/>
  <c r="F166" i="21"/>
  <c r="F167" i="21"/>
  <c r="F168" i="21"/>
  <c r="F169" i="21"/>
  <c r="F170" i="21"/>
  <c r="F171" i="21"/>
  <c r="F172" i="21"/>
  <c r="F173" i="21"/>
  <c r="F174" i="21"/>
  <c r="F175" i="21"/>
  <c r="F176" i="21"/>
  <c r="F177" i="21"/>
  <c r="F178" i="21"/>
  <c r="F179" i="21"/>
  <c r="F180" i="21"/>
  <c r="F181" i="21"/>
  <c r="F182" i="21"/>
  <c r="F183" i="21"/>
  <c r="F184" i="21"/>
  <c r="F185" i="21"/>
  <c r="F186" i="21"/>
  <c r="F187" i="21"/>
  <c r="F188" i="21"/>
  <c r="F189" i="21"/>
  <c r="F190" i="21"/>
  <c r="F191" i="21"/>
  <c r="F192" i="21"/>
  <c r="F193" i="21"/>
  <c r="F194" i="21"/>
  <c r="F195" i="21"/>
  <c r="F196" i="21"/>
  <c r="F197" i="21"/>
  <c r="F198" i="21"/>
  <c r="F199" i="21"/>
  <c r="F200" i="21"/>
  <c r="F201" i="21"/>
  <c r="F202" i="21"/>
  <c r="F203" i="21"/>
  <c r="F207" i="21"/>
  <c r="F208" i="21"/>
  <c r="F209" i="21"/>
  <c r="F210" i="21"/>
  <c r="F211" i="21"/>
  <c r="F212" i="21"/>
  <c r="F213" i="21"/>
  <c r="F214" i="21"/>
  <c r="F215" i="21"/>
  <c r="F216" i="21"/>
  <c r="F217" i="21"/>
  <c r="F218" i="21"/>
  <c r="F219" i="21"/>
  <c r="F220" i="21"/>
  <c r="F221" i="21"/>
  <c r="F222" i="21"/>
  <c r="F223" i="21"/>
  <c r="F224" i="21"/>
  <c r="F166" i="22"/>
  <c r="F167" i="22"/>
  <c r="F168" i="22"/>
  <c r="F169" i="22"/>
  <c r="F170" i="22"/>
  <c r="F171" i="22"/>
  <c r="F172" i="22"/>
  <c r="F173" i="22"/>
  <c r="F174" i="22"/>
  <c r="F175" i="22"/>
  <c r="F176" i="22"/>
  <c r="F177" i="22"/>
  <c r="F178" i="22"/>
  <c r="F179" i="22"/>
  <c r="F180" i="22"/>
  <c r="F181" i="22"/>
  <c r="F182" i="22"/>
  <c r="F183" i="22"/>
  <c r="F184" i="22"/>
  <c r="F185" i="22"/>
  <c r="F186" i="22"/>
  <c r="F187" i="22"/>
  <c r="F188" i="22"/>
  <c r="F189" i="22"/>
  <c r="F190" i="22"/>
  <c r="F191" i="22"/>
  <c r="F199" i="22"/>
  <c r="F200" i="22"/>
  <c r="F201" i="22"/>
  <c r="F202" i="22"/>
  <c r="F203" i="22"/>
  <c r="F204" i="22"/>
  <c r="F205" i="22"/>
  <c r="F206" i="22"/>
  <c r="F207" i="22"/>
  <c r="F208" i="22"/>
  <c r="F209" i="22"/>
  <c r="F210" i="22"/>
  <c r="F211" i="22"/>
  <c r="F212" i="22"/>
  <c r="F213" i="22"/>
  <c r="F214" i="22"/>
  <c r="F215" i="22"/>
  <c r="F216" i="22"/>
  <c r="F217" i="22"/>
  <c r="F218" i="22"/>
  <c r="F219" i="22"/>
  <c r="F220" i="22"/>
  <c r="F221" i="22"/>
  <c r="F3" i="22"/>
  <c r="F4" i="22"/>
  <c r="F5" i="22"/>
  <c r="F11" i="22"/>
  <c r="F17" i="22"/>
  <c r="F18" i="22"/>
  <c r="F19" i="22"/>
  <c r="F28" i="22"/>
  <c r="F29" i="22"/>
  <c r="F30" i="22"/>
  <c r="F31" i="22"/>
  <c r="F32" i="22"/>
  <c r="F33" i="22"/>
  <c r="F34" i="22"/>
  <c r="F44" i="22"/>
  <c r="F45" i="22"/>
  <c r="F46" i="22"/>
  <c r="F47" i="22"/>
  <c r="F48" i="22"/>
  <c r="F49" i="22"/>
  <c r="F50" i="22"/>
  <c r="F51" i="22"/>
  <c r="F52" i="22"/>
  <c r="F53" i="22"/>
  <c r="F54" i="22"/>
  <c r="F55" i="22"/>
  <c r="F56" i="22"/>
  <c r="F57" i="22"/>
  <c r="F58" i="22"/>
  <c r="F59" i="22"/>
  <c r="F60" i="22"/>
  <c r="F61" i="22"/>
  <c r="F62" i="22"/>
  <c r="F63" i="22"/>
  <c r="F64" i="22"/>
  <c r="F65" i="22"/>
  <c r="F66" i="22"/>
  <c r="F67" i="22"/>
  <c r="F68" i="22"/>
  <c r="F69" i="22"/>
  <c r="F70" i="22"/>
  <c r="F71" i="22"/>
  <c r="F72" i="22"/>
  <c r="F92" i="22"/>
  <c r="F93" i="22"/>
  <c r="F94" i="22"/>
  <c r="F95" i="22"/>
  <c r="F96" i="22"/>
  <c r="F97" i="22"/>
  <c r="F98" i="22"/>
  <c r="F99" i="22"/>
  <c r="F100" i="22"/>
  <c r="F101" i="22"/>
  <c r="F102" i="22"/>
  <c r="F103" i="22"/>
  <c r="F104" i="22"/>
  <c r="F105" i="22"/>
  <c r="F106" i="22"/>
  <c r="F107" i="22"/>
  <c r="F108" i="22"/>
  <c r="F109" i="22"/>
  <c r="F110" i="22"/>
  <c r="F111" i="22"/>
  <c r="F112" i="22"/>
  <c r="F113" i="22"/>
  <c r="F114" i="22"/>
  <c r="F115" i="22"/>
  <c r="F116" i="22"/>
  <c r="F117" i="22"/>
  <c r="F118" i="22"/>
  <c r="F119" i="22"/>
  <c r="F120" i="22"/>
  <c r="F121" i="22"/>
  <c r="F122" i="22"/>
  <c r="F123" i="22"/>
  <c r="F124" i="22"/>
  <c r="F125" i="22"/>
  <c r="F126" i="22"/>
  <c r="F127" i="22"/>
  <c r="F128" i="22"/>
  <c r="F129" i="22"/>
  <c r="F130" i="22"/>
  <c r="F131" i="22"/>
  <c r="F132" i="22"/>
  <c r="F140" i="22"/>
  <c r="F141" i="22"/>
  <c r="F142" i="22"/>
  <c r="F143" i="22"/>
  <c r="F144" i="22"/>
  <c r="F145" i="22"/>
  <c r="F146" i="22"/>
  <c r="F147" i="22"/>
  <c r="F148" i="22"/>
  <c r="F149" i="22"/>
  <c r="F150" i="22"/>
  <c r="F151" i="22"/>
  <c r="F152" i="22"/>
  <c r="F153" i="22"/>
  <c r="F154" i="22"/>
  <c r="F155" i="22"/>
  <c r="F156" i="22"/>
  <c r="F157" i="22"/>
  <c r="F158" i="22"/>
  <c r="F159" i="22"/>
  <c r="F160" i="22"/>
  <c r="F161" i="22"/>
  <c r="F162" i="22"/>
  <c r="F163" i="22"/>
  <c r="F164" i="22"/>
  <c r="F165" i="22"/>
  <c r="F2" i="22"/>
  <c r="F3" i="21"/>
  <c r="F4" i="21"/>
  <c r="F5" i="21"/>
  <c r="F12" i="21"/>
  <c r="F13" i="21"/>
  <c r="F14" i="21"/>
  <c r="F15" i="21"/>
  <c r="F16" i="21"/>
  <c r="F17" i="21"/>
  <c r="F18" i="21"/>
  <c r="F19" i="21"/>
  <c r="F20" i="21"/>
  <c r="F21" i="21"/>
  <c r="F22" i="21"/>
  <c r="F23" i="21"/>
  <c r="F24" i="21"/>
  <c r="F25" i="21"/>
  <c r="F26" i="21"/>
  <c r="F27" i="21"/>
  <c r="F28" i="21"/>
  <c r="F29" i="21"/>
  <c r="F30" i="21"/>
  <c r="F31" i="21"/>
  <c r="F32" i="21"/>
  <c r="F33" i="21"/>
  <c r="F34" i="21"/>
  <c r="F35" i="21"/>
  <c r="F36" i="21"/>
  <c r="F37" i="21"/>
  <c r="F38" i="21"/>
  <c r="F39" i="21"/>
  <c r="F40" i="21"/>
  <c r="F41" i="21"/>
  <c r="F42" i="21"/>
  <c r="F43" i="21"/>
  <c r="F44" i="21"/>
  <c r="F45" i="21"/>
  <c r="F46" i="21"/>
  <c r="F47" i="21"/>
  <c r="F48" i="21"/>
  <c r="F49" i="21"/>
  <c r="F50" i="21"/>
  <c r="F51" i="21"/>
  <c r="F52" i="21"/>
  <c r="F53" i="21"/>
  <c r="F54" i="21"/>
  <c r="F55" i="21"/>
  <c r="F56" i="21"/>
  <c r="F72" i="21"/>
  <c r="F73" i="21"/>
  <c r="F74" i="21"/>
  <c r="F75" i="21"/>
  <c r="F76" i="21"/>
  <c r="F77" i="21"/>
  <c r="F89" i="21"/>
  <c r="F96" i="21"/>
  <c r="F97" i="21"/>
  <c r="F102" i="21"/>
  <c r="F103" i="21"/>
  <c r="F104" i="21"/>
  <c r="F105" i="21"/>
  <c r="F106" i="21"/>
  <c r="F107" i="21"/>
  <c r="F127" i="21"/>
  <c r="F128" i="21"/>
  <c r="F129" i="21"/>
  <c r="F130" i="21"/>
  <c r="F131" i="21"/>
  <c r="F132" i="21"/>
  <c r="F133" i="21"/>
  <c r="F134" i="21"/>
  <c r="F135" i="21"/>
  <c r="F136" i="21"/>
  <c r="F137" i="21"/>
  <c r="F138" i="21"/>
  <c r="F139" i="21"/>
  <c r="F140" i="21"/>
  <c r="F141" i="21"/>
  <c r="F142" i="21"/>
  <c r="F143" i="21"/>
  <c r="F144" i="21"/>
  <c r="F145" i="21"/>
  <c r="F146" i="21"/>
  <c r="F147" i="21"/>
  <c r="F148" i="21"/>
  <c r="F149" i="21"/>
  <c r="F150" i="21"/>
  <c r="F160" i="21"/>
  <c r="F161" i="21"/>
  <c r="F162" i="21"/>
  <c r="F163" i="21"/>
  <c r="F164" i="21"/>
  <c r="F165" i="21"/>
  <c r="F2" i="21"/>
  <c r="F3" i="6"/>
  <c r="G3" i="6"/>
  <c r="F4" i="6"/>
  <c r="G4" i="6"/>
  <c r="F5" i="6"/>
  <c r="G5" i="6"/>
  <c r="F6" i="6"/>
  <c r="G6" i="6"/>
  <c r="F7" i="6"/>
  <c r="G7" i="6"/>
  <c r="F8" i="6"/>
  <c r="G8" i="6"/>
  <c r="F9" i="6"/>
  <c r="G9" i="6"/>
  <c r="F10" i="6"/>
  <c r="G10" i="6"/>
  <c r="F11" i="6"/>
  <c r="G11" i="6"/>
  <c r="F12" i="6"/>
  <c r="G12" i="6"/>
  <c r="F13" i="6"/>
  <c r="G13" i="6"/>
  <c r="F14" i="6"/>
  <c r="G14" i="6"/>
  <c r="F15" i="6"/>
  <c r="G15" i="6"/>
  <c r="F21" i="6"/>
  <c r="G21" i="6"/>
  <c r="F22" i="6"/>
  <c r="G22" i="6"/>
  <c r="F23" i="6"/>
  <c r="G23" i="6"/>
  <c r="F24" i="6"/>
  <c r="G24" i="6"/>
  <c r="F25" i="6"/>
  <c r="G25" i="6"/>
  <c r="F26" i="6"/>
  <c r="G26" i="6"/>
  <c r="F27" i="6"/>
  <c r="G27" i="6"/>
  <c r="F28" i="6"/>
  <c r="G28" i="6"/>
  <c r="F29" i="6"/>
  <c r="G29" i="6"/>
  <c r="F30" i="6"/>
  <c r="G30" i="6"/>
  <c r="F31" i="6"/>
  <c r="G31" i="6"/>
  <c r="F32" i="6"/>
  <c r="G32" i="6"/>
  <c r="F33" i="6"/>
  <c r="G33" i="6"/>
  <c r="F34" i="6"/>
  <c r="G34" i="6"/>
  <c r="F35" i="6"/>
  <c r="G35" i="6"/>
  <c r="F36" i="6"/>
  <c r="G36" i="6"/>
  <c r="F37" i="6"/>
  <c r="G37" i="6"/>
  <c r="F38" i="6"/>
  <c r="G38" i="6"/>
  <c r="F39" i="6"/>
  <c r="G39" i="6"/>
  <c r="F40" i="6"/>
  <c r="G40" i="6"/>
  <c r="F41" i="6"/>
  <c r="G41" i="6"/>
  <c r="F42" i="6"/>
  <c r="G42" i="6"/>
  <c r="F51" i="6"/>
  <c r="G51" i="6"/>
  <c r="F52" i="6"/>
  <c r="G52" i="6"/>
  <c r="F53" i="6"/>
  <c r="G53" i="6"/>
  <c r="F54" i="6"/>
  <c r="G54" i="6"/>
  <c r="F55" i="6"/>
  <c r="G55" i="6"/>
  <c r="F56" i="6"/>
  <c r="G56" i="6"/>
  <c r="F57" i="6"/>
  <c r="G57" i="6"/>
  <c r="F58" i="6"/>
  <c r="G58" i="6"/>
  <c r="F59" i="6"/>
  <c r="G59" i="6"/>
  <c r="F60" i="6"/>
  <c r="G60" i="6"/>
  <c r="F61" i="6"/>
  <c r="G61" i="6"/>
  <c r="F62" i="6"/>
  <c r="G62" i="6"/>
  <c r="F63" i="6"/>
  <c r="G63" i="6"/>
  <c r="F64" i="6"/>
  <c r="G64" i="6"/>
  <c r="F93" i="6"/>
  <c r="G93" i="6"/>
  <c r="F94" i="6"/>
  <c r="G94" i="6"/>
  <c r="F95" i="6"/>
  <c r="G95" i="6"/>
  <c r="F96" i="6"/>
  <c r="G96" i="6"/>
  <c r="F97" i="6"/>
  <c r="G97" i="6"/>
  <c r="F103" i="6"/>
  <c r="G103" i="6"/>
  <c r="F104" i="6"/>
  <c r="G104" i="6"/>
  <c r="F105" i="6"/>
  <c r="G105" i="6"/>
  <c r="F111" i="6"/>
  <c r="G111" i="6"/>
  <c r="F112" i="6"/>
  <c r="G112" i="6"/>
  <c r="F113" i="6"/>
  <c r="G113" i="6"/>
  <c r="F114" i="6"/>
  <c r="G114" i="6"/>
  <c r="F115" i="6"/>
  <c r="G115" i="6"/>
  <c r="F116" i="6"/>
  <c r="G116" i="6"/>
  <c r="F117" i="6"/>
  <c r="G117" i="6"/>
  <c r="F118" i="6"/>
  <c r="G118" i="6"/>
  <c r="F119" i="6"/>
  <c r="G119" i="6"/>
  <c r="F120" i="6"/>
  <c r="G120" i="6"/>
  <c r="F127" i="6"/>
  <c r="G127" i="6"/>
  <c r="F128" i="6"/>
  <c r="G128" i="6"/>
  <c r="F129" i="6"/>
  <c r="G129" i="6"/>
  <c r="F130" i="6"/>
  <c r="G130" i="6"/>
  <c r="F131" i="6"/>
  <c r="G131" i="6"/>
  <c r="F132" i="6"/>
  <c r="G132" i="6"/>
  <c r="F133" i="6"/>
  <c r="G133" i="6"/>
  <c r="F134" i="6"/>
  <c r="G134" i="6"/>
  <c r="F135" i="6"/>
  <c r="G135" i="6"/>
  <c r="F136" i="6"/>
  <c r="G136" i="6"/>
  <c r="F137" i="6"/>
  <c r="G137" i="6"/>
  <c r="F138" i="6"/>
  <c r="G138" i="6"/>
  <c r="F139" i="6"/>
  <c r="G139" i="6"/>
  <c r="F140" i="6"/>
  <c r="G140" i="6"/>
  <c r="F141" i="6"/>
  <c r="G141" i="6"/>
  <c r="F142" i="6"/>
  <c r="G142" i="6"/>
  <c r="F143" i="6"/>
  <c r="G143" i="6"/>
  <c r="F144" i="6"/>
  <c r="G144" i="6"/>
  <c r="F145" i="6"/>
  <c r="G145" i="6"/>
  <c r="F146" i="6"/>
  <c r="G146" i="6"/>
  <c r="F147" i="6"/>
  <c r="G147" i="6"/>
  <c r="F148" i="6"/>
  <c r="G148" i="6"/>
  <c r="F149" i="6"/>
  <c r="G149" i="6"/>
  <c r="F150" i="6"/>
  <c r="G150" i="6"/>
  <c r="F151" i="6"/>
  <c r="G151" i="6"/>
  <c r="F152" i="6"/>
  <c r="G152" i="6"/>
  <c r="F153" i="6"/>
  <c r="G153" i="6"/>
  <c r="F154" i="6"/>
  <c r="G154" i="6"/>
  <c r="F155" i="6"/>
  <c r="G155" i="6"/>
  <c r="F156" i="6"/>
  <c r="G156" i="6"/>
  <c r="F157" i="6"/>
  <c r="G157" i="6"/>
  <c r="G2" i="6"/>
  <c r="F2" i="6"/>
  <c r="L1" i="23"/>
  <c r="K486" i="23"/>
  <c r="L486" i="23" s="1"/>
  <c r="K487" i="23"/>
  <c r="L487" i="23" s="1"/>
  <c r="K488" i="23"/>
  <c r="L488" i="23" s="1"/>
  <c r="K489" i="23"/>
  <c r="L489" i="23" s="1"/>
  <c r="K490" i="23"/>
  <c r="L490" i="23" s="1"/>
  <c r="K491" i="23"/>
  <c r="L491" i="23" s="1"/>
  <c r="K492" i="23"/>
  <c r="L492" i="23" s="1"/>
  <c r="K493" i="23"/>
  <c r="L493" i="23" s="1"/>
  <c r="K494" i="23"/>
  <c r="L494" i="23" s="1"/>
  <c r="K495" i="23"/>
  <c r="L495" i="23" s="1"/>
  <c r="K496" i="23"/>
  <c r="L496" i="23"/>
  <c r="K497" i="23"/>
  <c r="L497" i="23" s="1"/>
  <c r="K498" i="23"/>
  <c r="L498" i="23" s="1"/>
  <c r="K499" i="23"/>
  <c r="L499" i="23" s="1"/>
  <c r="K500" i="23"/>
  <c r="L500" i="23" s="1"/>
  <c r="K501" i="23"/>
  <c r="L501" i="23" s="1"/>
  <c r="K502" i="23"/>
  <c r="L502" i="23" s="1"/>
  <c r="K503" i="23"/>
  <c r="L503" i="23" s="1"/>
  <c r="K504" i="23"/>
  <c r="L504" i="23" s="1"/>
  <c r="K505" i="23"/>
  <c r="L505" i="23" s="1"/>
  <c r="K506" i="23"/>
  <c r="L506" i="23" s="1"/>
  <c r="K507" i="23"/>
  <c r="L507" i="23" s="1"/>
  <c r="K508" i="23"/>
  <c r="L508" i="23" s="1"/>
  <c r="K509" i="23"/>
  <c r="L509" i="23" s="1"/>
  <c r="K510" i="23"/>
  <c r="L510" i="23" s="1"/>
  <c r="K511" i="23"/>
  <c r="L511" i="23" s="1"/>
  <c r="K512" i="23"/>
  <c r="L512" i="23" s="1"/>
  <c r="K513" i="23"/>
  <c r="L513" i="23" s="1"/>
  <c r="K514" i="23"/>
  <c r="L514" i="23" s="1"/>
  <c r="K515" i="23"/>
  <c r="L515" i="23" s="1"/>
  <c r="K516" i="23"/>
  <c r="L516" i="23" s="1"/>
  <c r="K517" i="23"/>
  <c r="L517" i="23" s="1"/>
  <c r="K518" i="23"/>
  <c r="L518" i="23" s="1"/>
  <c r="K519" i="23"/>
  <c r="L519" i="23" s="1"/>
  <c r="K520" i="23"/>
  <c r="L520" i="23" s="1"/>
  <c r="K521" i="23"/>
  <c r="L521" i="23" s="1"/>
  <c r="K522" i="23"/>
  <c r="L522" i="23" s="1"/>
  <c r="K523" i="23"/>
  <c r="L523" i="23" s="1"/>
  <c r="K524" i="23"/>
  <c r="L524" i="23" s="1"/>
  <c r="K525" i="23"/>
  <c r="L525" i="23" s="1"/>
  <c r="K526" i="23"/>
  <c r="L526" i="23" s="1"/>
  <c r="K527" i="23"/>
  <c r="L527" i="23" s="1"/>
  <c r="K528" i="23"/>
  <c r="L528" i="23" s="1"/>
  <c r="K529" i="23"/>
  <c r="L529" i="23" s="1"/>
  <c r="K530" i="23"/>
  <c r="L530" i="23" s="1"/>
  <c r="K531" i="23"/>
  <c r="L531" i="23" s="1"/>
  <c r="K532" i="23"/>
  <c r="L532" i="23" s="1"/>
  <c r="K533" i="23"/>
  <c r="L533" i="23" s="1"/>
  <c r="K534" i="23"/>
  <c r="L534" i="23" s="1"/>
  <c r="K535" i="23"/>
  <c r="L535" i="23" s="1"/>
  <c r="K536" i="23"/>
  <c r="L536" i="23" s="1"/>
  <c r="K537" i="23"/>
  <c r="L537" i="23" s="1"/>
  <c r="K538" i="23"/>
  <c r="L538" i="23"/>
  <c r="K539" i="23"/>
  <c r="L539" i="23" s="1"/>
  <c r="K540" i="23"/>
  <c r="L540" i="23" s="1"/>
  <c r="K541" i="23"/>
  <c r="L541" i="23" s="1"/>
  <c r="K542" i="23"/>
  <c r="L542" i="23" s="1"/>
  <c r="K543" i="23"/>
  <c r="L543" i="23" s="1"/>
  <c r="K544" i="23"/>
  <c r="L544" i="23" s="1"/>
  <c r="K545" i="23"/>
  <c r="L545" i="23" s="1"/>
  <c r="K546" i="23"/>
  <c r="L546" i="23" s="1"/>
  <c r="K547" i="23"/>
  <c r="L547" i="23" s="1"/>
  <c r="K548" i="23"/>
  <c r="L548" i="23" s="1"/>
  <c r="K549" i="23"/>
  <c r="L549" i="23" s="1"/>
  <c r="K550" i="23"/>
  <c r="L550" i="23" s="1"/>
  <c r="K551" i="23"/>
  <c r="L551" i="23" s="1"/>
  <c r="K552" i="23"/>
  <c r="L552" i="23"/>
  <c r="K553" i="23"/>
  <c r="L553" i="23" s="1"/>
  <c r="K554" i="23"/>
  <c r="L554" i="23" s="1"/>
  <c r="K555" i="23"/>
  <c r="L555" i="23" s="1"/>
  <c r="K556" i="23"/>
  <c r="L556" i="23" s="1"/>
  <c r="K557" i="23"/>
  <c r="L557" i="23" s="1"/>
  <c r="K558" i="23"/>
  <c r="L558" i="23" s="1"/>
  <c r="K559" i="23"/>
  <c r="L559" i="23" s="1"/>
  <c r="K560" i="23"/>
  <c r="L560" i="23"/>
  <c r="K561" i="23"/>
  <c r="L561" i="23" s="1"/>
  <c r="K562" i="23"/>
  <c r="L562" i="23" s="1"/>
  <c r="K563" i="23"/>
  <c r="L563" i="23" s="1"/>
  <c r="K564" i="23"/>
  <c r="L564" i="23" s="1"/>
  <c r="K565" i="23"/>
  <c r="L565" i="23" s="1"/>
  <c r="K566" i="23"/>
  <c r="L566" i="23" s="1"/>
  <c r="K567" i="23"/>
  <c r="L567" i="23" s="1"/>
  <c r="K568" i="23"/>
  <c r="L568" i="23" s="1"/>
  <c r="K569" i="23"/>
  <c r="L569" i="23" s="1"/>
  <c r="K570" i="23"/>
  <c r="L570" i="23"/>
  <c r="K571" i="23"/>
  <c r="L571" i="23" s="1"/>
  <c r="K572" i="23"/>
  <c r="L572" i="23" s="1"/>
  <c r="K573" i="23"/>
  <c r="L573" i="23" s="1"/>
  <c r="K574" i="23"/>
  <c r="L574" i="23" s="1"/>
  <c r="K575" i="23"/>
  <c r="L575" i="23" s="1"/>
  <c r="K576" i="23"/>
  <c r="L576" i="23" s="1"/>
  <c r="K577" i="23"/>
  <c r="L577" i="23" s="1"/>
  <c r="K578" i="23"/>
  <c r="L578" i="23" s="1"/>
  <c r="K579" i="23"/>
  <c r="L579" i="23" s="1"/>
  <c r="K580" i="23"/>
  <c r="L580" i="23" s="1"/>
  <c r="K581" i="23"/>
  <c r="L581" i="23" s="1"/>
  <c r="K582" i="23"/>
  <c r="L582" i="23" s="1"/>
  <c r="K583" i="23"/>
  <c r="L583" i="23" s="1"/>
  <c r="K584" i="23"/>
  <c r="L584" i="23" s="1"/>
  <c r="K585" i="23"/>
  <c r="L585" i="23" s="1"/>
  <c r="K586" i="23"/>
  <c r="L586" i="23" s="1"/>
  <c r="K587" i="23"/>
  <c r="L587" i="23" s="1"/>
  <c r="K588" i="23"/>
  <c r="L588" i="23" s="1"/>
  <c r="K589" i="23"/>
  <c r="L589" i="23" s="1"/>
  <c r="K590" i="23"/>
  <c r="L590" i="23" s="1"/>
  <c r="K591" i="23"/>
  <c r="L591" i="23" s="1"/>
  <c r="K592" i="23"/>
  <c r="L592" i="23"/>
  <c r="K593" i="23"/>
  <c r="L593" i="23" s="1"/>
  <c r="K594" i="23"/>
  <c r="L594" i="23" s="1"/>
  <c r="K595" i="23"/>
  <c r="L595" i="23" s="1"/>
  <c r="K596" i="23"/>
  <c r="L596" i="23" s="1"/>
  <c r="K597" i="23"/>
  <c r="L597" i="23" s="1"/>
  <c r="K598" i="23"/>
  <c r="L598" i="23" s="1"/>
  <c r="K599" i="23"/>
  <c r="L599" i="23" s="1"/>
  <c r="K600" i="23"/>
  <c r="L600" i="23" s="1"/>
  <c r="K601" i="23"/>
  <c r="L601" i="23" s="1"/>
  <c r="K602" i="23"/>
  <c r="L602" i="23" s="1"/>
  <c r="K603" i="23"/>
  <c r="L603" i="23" s="1"/>
  <c r="K604" i="23"/>
  <c r="L604" i="23"/>
  <c r="K605" i="23"/>
  <c r="L605" i="23" s="1"/>
  <c r="K606" i="23"/>
  <c r="L606" i="23" s="1"/>
  <c r="K607" i="23"/>
  <c r="L607" i="23" s="1"/>
  <c r="K608" i="23"/>
  <c r="L608" i="23" s="1"/>
  <c r="K609" i="23"/>
  <c r="L609" i="23" s="1"/>
  <c r="K610" i="23"/>
  <c r="L610" i="23" s="1"/>
  <c r="K611" i="23"/>
  <c r="L611" i="23" s="1"/>
  <c r="K612" i="23"/>
  <c r="L612" i="23" s="1"/>
  <c r="K613" i="23"/>
  <c r="L613" i="23" s="1"/>
  <c r="K614" i="23"/>
  <c r="L614" i="23" s="1"/>
  <c r="K615" i="23"/>
  <c r="L615" i="23" s="1"/>
  <c r="K616" i="23"/>
  <c r="L616" i="23" s="1"/>
  <c r="K617" i="23"/>
  <c r="L617" i="23" s="1"/>
  <c r="K618" i="23"/>
  <c r="L618" i="23" s="1"/>
  <c r="K619" i="23"/>
  <c r="L619" i="23" s="1"/>
  <c r="K620" i="23"/>
  <c r="L620" i="23" s="1"/>
  <c r="K621" i="23"/>
  <c r="L621" i="23" s="1"/>
  <c r="K622" i="23"/>
  <c r="L622" i="23"/>
  <c r="K623" i="23"/>
  <c r="L623" i="23" s="1"/>
  <c r="K624" i="23"/>
  <c r="L624" i="23" s="1"/>
  <c r="K625" i="23"/>
  <c r="L625" i="23" s="1"/>
  <c r="K626" i="23"/>
  <c r="L626" i="23" s="1"/>
  <c r="K627" i="23"/>
  <c r="L627" i="23" s="1"/>
  <c r="K628" i="23"/>
  <c r="L628" i="23" s="1"/>
  <c r="K629" i="23"/>
  <c r="L629" i="23" s="1"/>
  <c r="K630" i="23"/>
  <c r="L630" i="23" s="1"/>
  <c r="K631" i="23"/>
  <c r="L631" i="23" s="1"/>
  <c r="K632" i="23"/>
  <c r="L632" i="23" s="1"/>
  <c r="K633" i="23"/>
  <c r="L633" i="23" s="1"/>
  <c r="K634" i="23"/>
  <c r="L634" i="23" s="1"/>
  <c r="K635" i="23"/>
  <c r="L635" i="23" s="1"/>
  <c r="K636" i="23"/>
  <c r="L636" i="23" s="1"/>
  <c r="K637" i="23"/>
  <c r="L637" i="23" s="1"/>
  <c r="K638" i="23"/>
  <c r="L638" i="23" s="1"/>
  <c r="K639" i="23"/>
  <c r="L639" i="23" s="1"/>
  <c r="K640" i="23"/>
  <c r="L640" i="23" s="1"/>
  <c r="K641" i="23"/>
  <c r="L641" i="23" s="1"/>
  <c r="K642" i="23"/>
  <c r="L642" i="23" s="1"/>
  <c r="K643" i="23"/>
  <c r="L643" i="23" s="1"/>
  <c r="K644" i="23"/>
  <c r="L644" i="23"/>
  <c r="K645" i="23"/>
  <c r="L645" i="23" s="1"/>
  <c r="K646" i="23"/>
  <c r="L646" i="23" s="1"/>
  <c r="K647" i="23"/>
  <c r="L647" i="23" s="1"/>
  <c r="K648" i="23"/>
  <c r="L648" i="23" s="1"/>
  <c r="K649" i="23"/>
  <c r="L649" i="23" s="1"/>
  <c r="K650" i="23"/>
  <c r="L650" i="23" s="1"/>
  <c r="K651" i="23"/>
  <c r="L651" i="23" s="1"/>
  <c r="K652" i="23"/>
  <c r="L652" i="23" s="1"/>
  <c r="K653" i="23"/>
  <c r="L653" i="23" s="1"/>
  <c r="K654" i="23"/>
  <c r="L654" i="23" s="1"/>
  <c r="K655" i="23"/>
  <c r="L655" i="23" s="1"/>
  <c r="K656" i="23"/>
  <c r="L656" i="23" s="1"/>
  <c r="K657" i="23"/>
  <c r="L657" i="23" s="1"/>
  <c r="K658" i="23"/>
  <c r="L658" i="23" s="1"/>
  <c r="K659" i="23"/>
  <c r="L659" i="23" s="1"/>
  <c r="K660" i="23"/>
  <c r="L660" i="23" s="1"/>
  <c r="K661" i="23"/>
  <c r="L661" i="23" s="1"/>
  <c r="K662" i="23"/>
  <c r="L662" i="23" s="1"/>
  <c r="K663" i="23"/>
  <c r="L663" i="23" s="1"/>
  <c r="K664" i="23"/>
  <c r="L664" i="23" s="1"/>
  <c r="K665" i="23"/>
  <c r="L665" i="23" s="1"/>
  <c r="K666" i="23"/>
  <c r="L666" i="23" s="1"/>
  <c r="K667" i="23"/>
  <c r="L667" i="23" s="1"/>
  <c r="K668" i="23"/>
  <c r="L668" i="23" s="1"/>
  <c r="K669" i="23"/>
  <c r="L669" i="23" s="1"/>
  <c r="K670" i="23"/>
  <c r="L670" i="23" s="1"/>
  <c r="K671" i="23"/>
  <c r="L671" i="23" s="1"/>
  <c r="K672" i="23"/>
  <c r="L672" i="23" s="1"/>
  <c r="K673" i="23"/>
  <c r="L673" i="23" s="1"/>
  <c r="K674" i="23"/>
  <c r="L674" i="23" s="1"/>
  <c r="K675" i="23"/>
  <c r="L675" i="23" s="1"/>
  <c r="K676" i="23"/>
  <c r="L676" i="23"/>
  <c r="K677" i="23"/>
  <c r="L677" i="23" s="1"/>
  <c r="K678" i="23"/>
  <c r="L678" i="23" s="1"/>
  <c r="K679" i="23"/>
  <c r="L679" i="23" s="1"/>
  <c r="K680" i="23"/>
  <c r="L680" i="23" s="1"/>
  <c r="K681" i="23"/>
  <c r="L681" i="23" s="1"/>
  <c r="K682" i="23"/>
  <c r="L682" i="23" s="1"/>
  <c r="K683" i="23"/>
  <c r="L683" i="23" s="1"/>
  <c r="K684" i="23"/>
  <c r="L684" i="23" s="1"/>
  <c r="K685" i="23"/>
  <c r="L685" i="23" s="1"/>
  <c r="K686" i="23"/>
  <c r="L686" i="23" s="1"/>
  <c r="K687" i="23"/>
  <c r="L687" i="23" s="1"/>
  <c r="K688" i="23"/>
  <c r="L688" i="23" s="1"/>
  <c r="K689" i="23"/>
  <c r="L689" i="23" s="1"/>
  <c r="K690" i="23"/>
  <c r="L690" i="23" s="1"/>
  <c r="K691" i="23"/>
  <c r="L691" i="23" s="1"/>
  <c r="K692" i="23"/>
  <c r="L692" i="23" s="1"/>
  <c r="K693" i="23"/>
  <c r="L693" i="23" s="1"/>
  <c r="K694" i="23"/>
  <c r="L694" i="23" s="1"/>
  <c r="K695" i="23"/>
  <c r="L695" i="23" s="1"/>
  <c r="K696" i="23"/>
  <c r="L696" i="23" s="1"/>
  <c r="K697" i="23"/>
  <c r="L697" i="23" s="1"/>
  <c r="K698" i="23"/>
  <c r="L698" i="23" s="1"/>
  <c r="K699" i="23"/>
  <c r="L699" i="23" s="1"/>
  <c r="K700" i="23"/>
  <c r="L700" i="23" s="1"/>
  <c r="K701" i="23"/>
  <c r="L701" i="23" s="1"/>
  <c r="K702" i="23"/>
  <c r="L702" i="23" s="1"/>
  <c r="K703" i="23"/>
  <c r="L703" i="23" s="1"/>
  <c r="K704" i="23"/>
  <c r="L704" i="23" s="1"/>
  <c r="K705" i="23"/>
  <c r="L705" i="23" s="1"/>
  <c r="K706" i="23"/>
  <c r="L706" i="23" s="1"/>
  <c r="K707" i="23"/>
  <c r="L707" i="23" s="1"/>
  <c r="K708" i="23"/>
  <c r="L708" i="23" s="1"/>
  <c r="K709" i="23"/>
  <c r="L709" i="23" s="1"/>
  <c r="K710" i="23"/>
  <c r="L710" i="23" s="1"/>
  <c r="K711" i="23"/>
  <c r="L711" i="23" s="1"/>
  <c r="K712" i="23"/>
  <c r="L712" i="23" s="1"/>
  <c r="K713" i="23"/>
  <c r="L713" i="23" s="1"/>
  <c r="K714" i="23"/>
  <c r="L714" i="23" s="1"/>
  <c r="K715" i="23"/>
  <c r="L715" i="23" s="1"/>
  <c r="K716" i="23"/>
  <c r="L716" i="23" s="1"/>
  <c r="K717" i="23"/>
  <c r="L717" i="23" s="1"/>
  <c r="K718" i="23"/>
  <c r="L718" i="23" s="1"/>
  <c r="K719" i="23"/>
  <c r="L719" i="23" s="1"/>
  <c r="K720" i="23"/>
  <c r="L720" i="23" s="1"/>
  <c r="K721" i="23"/>
  <c r="L721" i="23" s="1"/>
  <c r="K722" i="23"/>
  <c r="L722" i="23" s="1"/>
  <c r="K723" i="23"/>
  <c r="L723" i="23" s="1"/>
  <c r="K724" i="23"/>
  <c r="L724" i="23"/>
  <c r="K725" i="23"/>
  <c r="L725" i="23" s="1"/>
  <c r="K726" i="23"/>
  <c r="L726" i="23" s="1"/>
  <c r="K727" i="23"/>
  <c r="L727" i="23" s="1"/>
  <c r="K728" i="23"/>
  <c r="L728" i="23" s="1"/>
  <c r="K729" i="23"/>
  <c r="L729" i="23" s="1"/>
  <c r="K730" i="23"/>
  <c r="L730" i="23" s="1"/>
  <c r="K731" i="23"/>
  <c r="L731" i="23" s="1"/>
  <c r="K732" i="23"/>
  <c r="L732" i="23" s="1"/>
  <c r="K733" i="23"/>
  <c r="L733" i="23" s="1"/>
  <c r="K734" i="23"/>
  <c r="L734" i="23" s="1"/>
  <c r="K735" i="23"/>
  <c r="L735" i="23" s="1"/>
  <c r="K736" i="23"/>
  <c r="L736" i="23" s="1"/>
  <c r="K737" i="23"/>
  <c r="L737" i="23" s="1"/>
  <c r="K738" i="23"/>
  <c r="L738" i="23" s="1"/>
  <c r="K739" i="23"/>
  <c r="L739" i="23" s="1"/>
  <c r="K740" i="23"/>
  <c r="L740" i="23" s="1"/>
  <c r="K741" i="23"/>
  <c r="L741" i="23" s="1"/>
  <c r="K742" i="23"/>
  <c r="L742" i="23" s="1"/>
  <c r="K743" i="23"/>
  <c r="L743" i="23" s="1"/>
  <c r="K744" i="23"/>
  <c r="L744" i="23" s="1"/>
  <c r="K745" i="23"/>
  <c r="L745" i="23" s="1"/>
  <c r="K746" i="23"/>
  <c r="L746" i="23" s="1"/>
  <c r="K747" i="23"/>
  <c r="L747" i="23" s="1"/>
  <c r="K748" i="23"/>
  <c r="L748" i="23" s="1"/>
  <c r="K749" i="23"/>
  <c r="L749" i="23" s="1"/>
  <c r="K750" i="23"/>
  <c r="L750" i="23" s="1"/>
  <c r="K751" i="23"/>
  <c r="L751" i="23" s="1"/>
  <c r="K752" i="23"/>
  <c r="L752" i="23" s="1"/>
  <c r="K753" i="23"/>
  <c r="L753" i="23" s="1"/>
  <c r="K754" i="23"/>
  <c r="L754" i="23" s="1"/>
  <c r="K755" i="23"/>
  <c r="L755" i="23" s="1"/>
  <c r="K756" i="23"/>
  <c r="L756" i="23" s="1"/>
  <c r="K757" i="23"/>
  <c r="L757" i="23" s="1"/>
  <c r="K758" i="23"/>
  <c r="L758" i="23" s="1"/>
  <c r="K759" i="23"/>
  <c r="L759" i="23" s="1"/>
  <c r="K760" i="23"/>
  <c r="L760" i="23" s="1"/>
  <c r="K761" i="23"/>
  <c r="L761" i="23" s="1"/>
  <c r="K762" i="23"/>
  <c r="L762" i="23"/>
  <c r="K763" i="23"/>
  <c r="L763" i="23" s="1"/>
  <c r="K764" i="23"/>
  <c r="L764" i="23" s="1"/>
  <c r="K765" i="23"/>
  <c r="L765" i="23" s="1"/>
  <c r="K766" i="23"/>
  <c r="L766" i="23" s="1"/>
  <c r="K767" i="23"/>
  <c r="L767" i="23" s="1"/>
  <c r="K768" i="23"/>
  <c r="L768" i="23" s="1"/>
  <c r="K769" i="23"/>
  <c r="L769" i="23" s="1"/>
  <c r="K770" i="23"/>
  <c r="L770" i="23" s="1"/>
  <c r="K771" i="23"/>
  <c r="L771" i="23" s="1"/>
  <c r="K772" i="23"/>
  <c r="L772" i="23" s="1"/>
  <c r="K773" i="23"/>
  <c r="L773" i="23" s="1"/>
  <c r="K774" i="23"/>
  <c r="L774" i="23" s="1"/>
  <c r="K775" i="23"/>
  <c r="L775" i="23" s="1"/>
  <c r="K776" i="23"/>
  <c r="L776" i="23" s="1"/>
  <c r="K777" i="23"/>
  <c r="L777" i="23" s="1"/>
  <c r="K778" i="23"/>
  <c r="L778" i="23" s="1"/>
  <c r="K779" i="23"/>
  <c r="L779" i="23" s="1"/>
  <c r="K780" i="23"/>
  <c r="L780" i="23" s="1"/>
  <c r="K781" i="23"/>
  <c r="L781" i="23" s="1"/>
  <c r="K782" i="23"/>
  <c r="L782" i="23" s="1"/>
  <c r="K783" i="23"/>
  <c r="L783" i="23" s="1"/>
  <c r="K784" i="23"/>
  <c r="L784" i="23" s="1"/>
  <c r="K785" i="23"/>
  <c r="L785" i="23" s="1"/>
  <c r="K786" i="23"/>
  <c r="L786" i="23" s="1"/>
  <c r="K787" i="23"/>
  <c r="L787" i="23" s="1"/>
  <c r="K788" i="23"/>
  <c r="L788" i="23" s="1"/>
  <c r="K789" i="23"/>
  <c r="L789" i="23" s="1"/>
  <c r="K790" i="23"/>
  <c r="L790" i="23" s="1"/>
  <c r="K791" i="23"/>
  <c r="L791" i="23" s="1"/>
  <c r="K792" i="23"/>
  <c r="L792" i="23" s="1"/>
  <c r="K793" i="23"/>
  <c r="L793" i="23" s="1"/>
  <c r="K794" i="23"/>
  <c r="L794" i="23" s="1"/>
  <c r="K795" i="23"/>
  <c r="L795" i="23" s="1"/>
  <c r="K796" i="23"/>
  <c r="L796" i="23"/>
  <c r="K797" i="23"/>
  <c r="L797" i="23" s="1"/>
  <c r="K798" i="23"/>
  <c r="L798" i="23" s="1"/>
  <c r="K799" i="23"/>
  <c r="L799" i="23" s="1"/>
  <c r="K800" i="23"/>
  <c r="L800" i="23" s="1"/>
  <c r="K801" i="23"/>
  <c r="L801" i="23" s="1"/>
  <c r="K802" i="23"/>
  <c r="L802" i="23" s="1"/>
  <c r="K803" i="23"/>
  <c r="L803" i="23" s="1"/>
  <c r="K804" i="23"/>
  <c r="L804" i="23"/>
  <c r="K805" i="23"/>
  <c r="L805" i="23" s="1"/>
  <c r="K806" i="23"/>
  <c r="L806" i="23" s="1"/>
  <c r="K807" i="23"/>
  <c r="L807" i="23" s="1"/>
  <c r="K808" i="23"/>
  <c r="L808" i="23" s="1"/>
  <c r="K809" i="23"/>
  <c r="L809" i="23" s="1"/>
  <c r="K810" i="23"/>
  <c r="L810" i="23" s="1"/>
  <c r="K811" i="23"/>
  <c r="L811" i="23" s="1"/>
  <c r="K812" i="23"/>
  <c r="L812" i="23" s="1"/>
  <c r="K813" i="23"/>
  <c r="L813" i="23" s="1"/>
  <c r="K814" i="23"/>
  <c r="L814" i="23" s="1"/>
  <c r="K815" i="23"/>
  <c r="L815" i="23" s="1"/>
  <c r="K816" i="23"/>
  <c r="L816" i="23" s="1"/>
  <c r="K817" i="23"/>
  <c r="L817" i="23" s="1"/>
  <c r="K818" i="23"/>
  <c r="L818" i="23" s="1"/>
  <c r="K819" i="23"/>
  <c r="L819" i="23" s="1"/>
  <c r="K820" i="23"/>
  <c r="L820" i="23" s="1"/>
  <c r="K821" i="23"/>
  <c r="L821" i="23" s="1"/>
  <c r="K822" i="23"/>
  <c r="L822" i="23" s="1"/>
  <c r="K823" i="23"/>
  <c r="L823" i="23" s="1"/>
  <c r="K824" i="23"/>
  <c r="L824" i="23" s="1"/>
  <c r="K825" i="23"/>
  <c r="L825" i="23" s="1"/>
  <c r="K826" i="23"/>
  <c r="L826" i="23" s="1"/>
  <c r="K827" i="23"/>
  <c r="L827" i="23" s="1"/>
  <c r="K828" i="23"/>
  <c r="L828" i="23" s="1"/>
  <c r="K829" i="23"/>
  <c r="L829" i="23" s="1"/>
  <c r="K830" i="23"/>
  <c r="L830" i="23" s="1"/>
  <c r="K831" i="23"/>
  <c r="L831" i="23" s="1"/>
  <c r="K832" i="23"/>
  <c r="L832" i="23" s="1"/>
  <c r="K833" i="23"/>
  <c r="L833" i="23" s="1"/>
  <c r="K834" i="23"/>
  <c r="L834" i="23" s="1"/>
  <c r="K835" i="23"/>
  <c r="L835" i="23" s="1"/>
  <c r="K836" i="23"/>
  <c r="L836" i="23" s="1"/>
  <c r="K837" i="23"/>
  <c r="L837" i="23" s="1"/>
  <c r="K838" i="23"/>
  <c r="L838" i="23" s="1"/>
  <c r="K839" i="23"/>
  <c r="L839" i="23" s="1"/>
  <c r="K840" i="23"/>
  <c r="L840" i="23" s="1"/>
  <c r="K841" i="23"/>
  <c r="L841" i="23" s="1"/>
  <c r="K842" i="23"/>
  <c r="L842" i="23" s="1"/>
  <c r="K843" i="23"/>
  <c r="L843" i="23" s="1"/>
  <c r="K844" i="23"/>
  <c r="L844" i="23" s="1"/>
  <c r="K845" i="23"/>
  <c r="L845" i="23" s="1"/>
  <c r="K846" i="23"/>
  <c r="L846" i="23" s="1"/>
  <c r="K847" i="23"/>
  <c r="L847" i="23" s="1"/>
  <c r="K848" i="23"/>
  <c r="L848" i="23" s="1"/>
  <c r="K849" i="23"/>
  <c r="L849" i="23" s="1"/>
  <c r="K850" i="23"/>
  <c r="L850" i="23" s="1"/>
  <c r="K851" i="23"/>
  <c r="L851" i="23" s="1"/>
  <c r="K852" i="23"/>
  <c r="L852" i="23" s="1"/>
  <c r="K853" i="23"/>
  <c r="L853" i="23" s="1"/>
  <c r="K854" i="23"/>
  <c r="L854" i="23" s="1"/>
  <c r="K855" i="23"/>
  <c r="L855" i="23" s="1"/>
  <c r="K856" i="23"/>
  <c r="L856" i="23" s="1"/>
  <c r="K857" i="23"/>
  <c r="L857" i="23" s="1"/>
  <c r="K858" i="23"/>
  <c r="L858" i="23" s="1"/>
  <c r="K859" i="23"/>
  <c r="L859" i="23" s="1"/>
  <c r="K860" i="23"/>
  <c r="L860" i="23" s="1"/>
  <c r="K861" i="23"/>
  <c r="L861" i="23" s="1"/>
  <c r="K862" i="23"/>
  <c r="L862" i="23" s="1"/>
  <c r="K863" i="23"/>
  <c r="L863" i="23" s="1"/>
  <c r="K864" i="23"/>
  <c r="L864" i="23"/>
  <c r="K865" i="23"/>
  <c r="L865" i="23" s="1"/>
  <c r="K866" i="23"/>
  <c r="L866" i="23" s="1"/>
  <c r="K867" i="23"/>
  <c r="L867" i="23" s="1"/>
  <c r="K868" i="23"/>
  <c r="L868" i="23" s="1"/>
  <c r="K869" i="23"/>
  <c r="L869" i="23" s="1"/>
  <c r="K870" i="23"/>
  <c r="L870" i="23" s="1"/>
  <c r="K871" i="23"/>
  <c r="L871" i="23" s="1"/>
  <c r="K872" i="23"/>
  <c r="L872" i="23" s="1"/>
  <c r="K873" i="23"/>
  <c r="L873" i="23" s="1"/>
  <c r="K874" i="23"/>
  <c r="L874" i="23" s="1"/>
  <c r="K875" i="23"/>
  <c r="L875" i="23" s="1"/>
  <c r="K876" i="23"/>
  <c r="L876" i="23" s="1"/>
  <c r="K877" i="23"/>
  <c r="L877" i="23" s="1"/>
  <c r="K878" i="23"/>
  <c r="L878" i="23" s="1"/>
  <c r="K879" i="23"/>
  <c r="L879" i="23" s="1"/>
  <c r="K880" i="23"/>
  <c r="L880" i="23" s="1"/>
  <c r="K881" i="23"/>
  <c r="L881" i="23" s="1"/>
  <c r="K882" i="23"/>
  <c r="L882" i="23" s="1"/>
  <c r="K883" i="23"/>
  <c r="L883" i="23" s="1"/>
  <c r="K884" i="23"/>
  <c r="L884" i="23" s="1"/>
  <c r="K885" i="23"/>
  <c r="L885" i="23" s="1"/>
  <c r="K886" i="23"/>
  <c r="L886" i="23" s="1"/>
  <c r="K887" i="23"/>
  <c r="L887" i="23" s="1"/>
  <c r="K888" i="23"/>
  <c r="L888" i="23" s="1"/>
  <c r="K889" i="23"/>
  <c r="L889" i="23" s="1"/>
  <c r="K890" i="23"/>
  <c r="L890" i="23" s="1"/>
  <c r="K891" i="23"/>
  <c r="L891" i="23" s="1"/>
  <c r="K892" i="23"/>
  <c r="L892" i="23" s="1"/>
  <c r="K893" i="23"/>
  <c r="L893" i="23" s="1"/>
  <c r="K894" i="23"/>
  <c r="L894" i="23" s="1"/>
  <c r="K895" i="23"/>
  <c r="L895" i="23" s="1"/>
  <c r="K896" i="23"/>
  <c r="L896" i="23" s="1"/>
  <c r="K897" i="23"/>
  <c r="L897" i="23" s="1"/>
  <c r="K898" i="23"/>
  <c r="L898" i="23"/>
  <c r="K899" i="23"/>
  <c r="L899" i="23" s="1"/>
  <c r="K900" i="23"/>
  <c r="L900" i="23"/>
  <c r="K901" i="23"/>
  <c r="L901" i="23" s="1"/>
  <c r="K902" i="23"/>
  <c r="L902" i="23" s="1"/>
  <c r="K903" i="23"/>
  <c r="L903" i="23" s="1"/>
  <c r="K904" i="23"/>
  <c r="L904" i="23"/>
  <c r="K905" i="23"/>
  <c r="L905" i="23" s="1"/>
  <c r="K906" i="23"/>
  <c r="L906" i="23" s="1"/>
  <c r="K907" i="23"/>
  <c r="L907" i="23" s="1"/>
  <c r="K908" i="23"/>
  <c r="L908" i="23" s="1"/>
  <c r="K909" i="23"/>
  <c r="L909" i="23" s="1"/>
  <c r="K910" i="23"/>
  <c r="L910" i="23" s="1"/>
  <c r="K911" i="23"/>
  <c r="L911" i="23" s="1"/>
  <c r="K912" i="23"/>
  <c r="L912" i="23" s="1"/>
  <c r="K913" i="23"/>
  <c r="L913" i="23" s="1"/>
  <c r="K914" i="23"/>
  <c r="L914" i="23" s="1"/>
  <c r="K915" i="23"/>
  <c r="L915" i="23" s="1"/>
  <c r="K916" i="23"/>
  <c r="L916" i="23"/>
  <c r="K917" i="23"/>
  <c r="L917" i="23" s="1"/>
  <c r="K918" i="23"/>
  <c r="L918" i="23" s="1"/>
  <c r="K919" i="23"/>
  <c r="L919" i="23" s="1"/>
  <c r="K920" i="23"/>
  <c r="L920" i="23" s="1"/>
  <c r="K921" i="23"/>
  <c r="L921" i="23" s="1"/>
  <c r="K922" i="23"/>
  <c r="L922" i="23" s="1"/>
  <c r="K923" i="23"/>
  <c r="L923" i="23" s="1"/>
  <c r="K924" i="23"/>
  <c r="L924" i="23" s="1"/>
  <c r="K925" i="23"/>
  <c r="L925" i="23" s="1"/>
  <c r="K926" i="23"/>
  <c r="L926" i="23" s="1"/>
  <c r="K927" i="23"/>
  <c r="L927" i="23" s="1"/>
  <c r="K928" i="23"/>
  <c r="L928" i="23" s="1"/>
  <c r="K929" i="23"/>
  <c r="L929" i="23" s="1"/>
  <c r="K930" i="23"/>
  <c r="L930" i="23"/>
  <c r="K931" i="23"/>
  <c r="L931" i="23" s="1"/>
  <c r="K932" i="23"/>
  <c r="L932" i="23" s="1"/>
  <c r="K933" i="23"/>
  <c r="L933" i="23" s="1"/>
  <c r="K934" i="23"/>
  <c r="L934" i="23" s="1"/>
  <c r="K935" i="23"/>
  <c r="L935" i="23" s="1"/>
  <c r="K936" i="23"/>
  <c r="L936" i="23"/>
  <c r="K937" i="23"/>
  <c r="L937" i="23" s="1"/>
  <c r="K938" i="23"/>
  <c r="L938" i="23" s="1"/>
  <c r="K939" i="23"/>
  <c r="L939" i="23" s="1"/>
  <c r="K940" i="23"/>
  <c r="L940" i="23"/>
  <c r="K941" i="23"/>
  <c r="L941" i="23" s="1"/>
  <c r="K942" i="23"/>
  <c r="L942" i="23" s="1"/>
  <c r="K943" i="23"/>
  <c r="L943" i="23" s="1"/>
  <c r="K944" i="23"/>
  <c r="L944" i="23" s="1"/>
  <c r="K945" i="23"/>
  <c r="L945" i="23" s="1"/>
  <c r="K946" i="23"/>
  <c r="L946" i="23" s="1"/>
  <c r="K947" i="23"/>
  <c r="L947" i="23" s="1"/>
  <c r="K948" i="23"/>
  <c r="L948" i="23" s="1"/>
  <c r="K949" i="23"/>
  <c r="L949" i="23" s="1"/>
  <c r="K950" i="23"/>
  <c r="L950" i="23" s="1"/>
  <c r="K951" i="23"/>
  <c r="L951" i="23" s="1"/>
  <c r="K952" i="23"/>
  <c r="L952" i="23" s="1"/>
  <c r="K953" i="23"/>
  <c r="L953" i="23" s="1"/>
  <c r="K954" i="23"/>
  <c r="L954" i="23" s="1"/>
  <c r="K955" i="23"/>
  <c r="L955" i="23" s="1"/>
  <c r="K956" i="23"/>
  <c r="L956" i="23" s="1"/>
  <c r="K957" i="23"/>
  <c r="L957" i="23" s="1"/>
  <c r="K958" i="23"/>
  <c r="L958" i="23" s="1"/>
  <c r="K959" i="23"/>
  <c r="L959" i="23" s="1"/>
  <c r="K960" i="23"/>
  <c r="L960" i="23" s="1"/>
  <c r="K961" i="23"/>
  <c r="L961" i="23" s="1"/>
  <c r="K962" i="23"/>
  <c r="L962" i="23"/>
  <c r="K963" i="23"/>
  <c r="L963" i="23" s="1"/>
  <c r="K964" i="23"/>
  <c r="L964" i="23" s="1"/>
  <c r="K965" i="23"/>
  <c r="L965" i="23" s="1"/>
  <c r="K966" i="23"/>
  <c r="L966" i="23" s="1"/>
  <c r="K967" i="23"/>
  <c r="L967" i="23" s="1"/>
  <c r="K968" i="23"/>
  <c r="L968" i="23" s="1"/>
  <c r="K969" i="23"/>
  <c r="L969" i="23" s="1"/>
  <c r="K970" i="23"/>
  <c r="L970" i="23" s="1"/>
  <c r="K971" i="23"/>
  <c r="L971" i="23" s="1"/>
  <c r="K972" i="23"/>
  <c r="L972" i="23" s="1"/>
  <c r="K973" i="23"/>
  <c r="L973" i="23" s="1"/>
  <c r="K974" i="23"/>
  <c r="L974" i="23" s="1"/>
  <c r="K975" i="23"/>
  <c r="L975" i="23" s="1"/>
  <c r="K976" i="23"/>
  <c r="L976" i="23" s="1"/>
  <c r="K977" i="23"/>
  <c r="L977" i="23" s="1"/>
  <c r="K978" i="23"/>
  <c r="L978" i="23" s="1"/>
  <c r="K979" i="23"/>
  <c r="L979" i="23" s="1"/>
  <c r="K980" i="23"/>
  <c r="L980" i="23" s="1"/>
  <c r="K981" i="23"/>
  <c r="L981" i="23" s="1"/>
  <c r="K982" i="23"/>
  <c r="L982" i="23" s="1"/>
  <c r="K983" i="23"/>
  <c r="L983" i="23" s="1"/>
  <c r="K984" i="23"/>
  <c r="L984" i="23" s="1"/>
  <c r="K985" i="23"/>
  <c r="L985" i="23" s="1"/>
  <c r="K986" i="23"/>
  <c r="L986" i="23" s="1"/>
  <c r="K987" i="23"/>
  <c r="L987" i="23" s="1"/>
  <c r="K988" i="23"/>
  <c r="L988" i="23"/>
  <c r="K989" i="23"/>
  <c r="L989" i="23" s="1"/>
  <c r="K990" i="23"/>
  <c r="L990" i="23" s="1"/>
  <c r="K991" i="23"/>
  <c r="L991" i="23" s="1"/>
  <c r="K992" i="23"/>
  <c r="L992" i="23" s="1"/>
  <c r="K993" i="23"/>
  <c r="L993" i="23" s="1"/>
  <c r="K994" i="23"/>
  <c r="L994" i="23" s="1"/>
  <c r="K995" i="23"/>
  <c r="L995" i="23" s="1"/>
  <c r="K996" i="23"/>
  <c r="L996" i="23" s="1"/>
  <c r="K997" i="23"/>
  <c r="L997" i="23" s="1"/>
  <c r="K998" i="23"/>
  <c r="L998" i="23" s="1"/>
  <c r="K999" i="23"/>
  <c r="L999" i="23" s="1"/>
  <c r="K1000" i="23"/>
  <c r="L1000" i="23"/>
  <c r="K1001" i="23"/>
  <c r="L1001" i="23" s="1"/>
  <c r="K1002" i="23"/>
  <c r="L1002" i="23" s="1"/>
  <c r="K1003" i="23"/>
  <c r="L1003" i="23" s="1"/>
  <c r="K1004" i="23"/>
  <c r="L1004" i="23" s="1"/>
  <c r="K1005" i="23"/>
  <c r="L1005" i="23" s="1"/>
  <c r="K1006" i="23"/>
  <c r="L1006" i="23" s="1"/>
  <c r="K1007" i="23"/>
  <c r="L1007" i="23" s="1"/>
  <c r="K1008" i="23"/>
  <c r="L1008" i="23" s="1"/>
  <c r="K1009" i="23"/>
  <c r="L1009" i="23" s="1"/>
  <c r="K1010" i="23"/>
  <c r="L1010" i="23" s="1"/>
  <c r="K1011" i="23"/>
  <c r="L1011" i="23" s="1"/>
  <c r="K1012" i="23"/>
  <c r="L1012" i="23"/>
  <c r="K1013" i="23"/>
  <c r="L1013" i="23" s="1"/>
  <c r="K1014" i="23"/>
  <c r="L1014" i="23" s="1"/>
  <c r="K1015" i="23"/>
  <c r="L1015" i="23" s="1"/>
  <c r="K1016" i="23"/>
  <c r="L1016" i="23" s="1"/>
  <c r="K1017" i="23"/>
  <c r="L1017" i="23" s="1"/>
  <c r="K1018" i="23"/>
  <c r="L1018" i="23" s="1"/>
  <c r="K1019" i="23"/>
  <c r="L1019" i="23" s="1"/>
  <c r="K1020" i="23"/>
  <c r="L1020" i="23" s="1"/>
  <c r="K1021" i="23"/>
  <c r="L1021" i="23" s="1"/>
  <c r="K1022" i="23"/>
  <c r="L1022" i="23" s="1"/>
  <c r="K1023" i="23"/>
  <c r="L1023" i="23" s="1"/>
  <c r="K1024" i="23"/>
  <c r="L1024" i="23" s="1"/>
  <c r="K1025" i="23"/>
  <c r="L1025" i="23" s="1"/>
  <c r="K1026" i="23"/>
  <c r="L1026" i="23" s="1"/>
  <c r="K1027" i="23"/>
  <c r="L1027" i="23" s="1"/>
  <c r="K1028" i="23"/>
  <c r="L1028" i="23" s="1"/>
  <c r="K1029" i="23"/>
  <c r="L1029" i="23" s="1"/>
  <c r="K1030" i="23"/>
  <c r="L1030" i="23" s="1"/>
  <c r="K1031" i="23"/>
  <c r="L1031" i="23" s="1"/>
  <c r="K1032" i="23"/>
  <c r="L1032" i="23" s="1"/>
  <c r="K1033" i="23"/>
  <c r="L1033" i="23" s="1"/>
  <c r="K1034" i="23"/>
  <c r="L1034" i="23" s="1"/>
  <c r="K1035" i="23"/>
  <c r="L1035" i="23" s="1"/>
  <c r="K1036" i="23"/>
  <c r="L1036" i="23" s="1"/>
  <c r="K1037" i="23"/>
  <c r="L1037" i="23" s="1"/>
  <c r="K1038" i="23"/>
  <c r="L1038" i="23" s="1"/>
  <c r="K1039" i="23"/>
  <c r="L1039" i="23" s="1"/>
  <c r="K1040" i="23"/>
  <c r="L1040" i="23" s="1"/>
  <c r="K1041" i="23"/>
  <c r="L1041" i="23" s="1"/>
  <c r="K1042" i="23"/>
  <c r="L1042" i="23" s="1"/>
  <c r="K1043" i="23"/>
  <c r="L1043" i="23" s="1"/>
  <c r="K1044" i="23"/>
  <c r="L1044" i="23"/>
  <c r="K1045" i="23"/>
  <c r="L1045" i="23" s="1"/>
  <c r="K1046" i="23"/>
  <c r="L1046" i="23" s="1"/>
  <c r="K1047" i="23"/>
  <c r="L1047" i="23" s="1"/>
  <c r="K1048" i="23"/>
  <c r="L1048" i="23" s="1"/>
  <c r="K1049" i="23"/>
  <c r="L1049" i="23" s="1"/>
  <c r="K1050" i="23"/>
  <c r="L1050" i="23" s="1"/>
  <c r="K1051" i="23"/>
  <c r="L1051" i="23" s="1"/>
  <c r="K1052" i="23"/>
  <c r="L1052" i="23" s="1"/>
  <c r="K1053" i="23"/>
  <c r="L1053" i="23" s="1"/>
  <c r="K1054" i="23"/>
  <c r="L1054" i="23" s="1"/>
  <c r="K1055" i="23"/>
  <c r="L1055" i="23" s="1"/>
  <c r="K1056" i="23"/>
  <c r="L1056" i="23" s="1"/>
  <c r="K1057" i="23"/>
  <c r="L1057" i="23" s="1"/>
  <c r="K1058" i="23"/>
  <c r="L1058" i="23" s="1"/>
  <c r="K1059" i="23"/>
  <c r="L1059" i="23" s="1"/>
  <c r="K1060" i="23"/>
  <c r="L1060" i="23" s="1"/>
  <c r="K1061" i="23"/>
  <c r="L1061" i="23" s="1"/>
  <c r="K1062" i="23"/>
  <c r="L1062" i="23" s="1"/>
  <c r="K1063" i="23"/>
  <c r="L1063" i="23" s="1"/>
  <c r="K1064" i="23"/>
  <c r="L1064" i="23" s="1"/>
  <c r="K1065" i="23"/>
  <c r="L1065" i="23" s="1"/>
  <c r="K1066" i="23"/>
  <c r="L1066" i="23" s="1"/>
  <c r="K1067" i="23"/>
  <c r="L1067" i="23" s="1"/>
  <c r="K1068" i="23"/>
  <c r="L1068" i="23" s="1"/>
  <c r="K1069" i="23"/>
  <c r="L1069" i="23" s="1"/>
  <c r="K1070" i="23"/>
  <c r="L1070" i="23" s="1"/>
  <c r="K1071" i="23"/>
  <c r="L1071" i="23" s="1"/>
  <c r="K1072" i="23"/>
  <c r="L1072" i="23" s="1"/>
  <c r="K1073" i="23"/>
  <c r="L1073" i="23" s="1"/>
  <c r="K1074" i="23"/>
  <c r="L1074" i="23" s="1"/>
  <c r="K1075" i="23"/>
  <c r="L1075" i="23" s="1"/>
  <c r="K1076" i="23"/>
  <c r="L1076" i="23" s="1"/>
  <c r="K1077" i="23"/>
  <c r="L1077" i="23" s="1"/>
  <c r="K1078" i="23"/>
  <c r="L1078" i="23"/>
  <c r="K1079" i="23"/>
  <c r="L1079" i="23" s="1"/>
  <c r="K1080" i="23"/>
  <c r="L1080" i="23" s="1"/>
  <c r="K1081" i="23"/>
  <c r="L1081" i="23" s="1"/>
  <c r="K1082" i="23"/>
  <c r="L1082" i="23" s="1"/>
  <c r="K1083" i="23"/>
  <c r="L1083" i="23" s="1"/>
  <c r="K1084" i="23"/>
  <c r="L1084" i="23" s="1"/>
  <c r="K1085" i="23"/>
  <c r="L1085" i="23" s="1"/>
  <c r="K1086" i="23"/>
  <c r="L1086" i="23" s="1"/>
  <c r="K1087" i="23"/>
  <c r="L1087" i="23" s="1"/>
  <c r="K1088" i="23"/>
  <c r="L1088" i="23" s="1"/>
  <c r="K1089" i="23"/>
  <c r="L1089" i="23" s="1"/>
  <c r="K1090" i="23"/>
  <c r="L1090" i="23" s="1"/>
  <c r="K1091" i="23"/>
  <c r="L1091" i="23" s="1"/>
  <c r="K1092" i="23"/>
  <c r="L1092" i="23" s="1"/>
  <c r="K1093" i="23"/>
  <c r="L1093" i="23" s="1"/>
  <c r="K1094" i="23"/>
  <c r="L1094" i="23" s="1"/>
  <c r="K1095" i="23"/>
  <c r="L1095" i="23" s="1"/>
  <c r="K1096" i="23"/>
  <c r="L1096" i="23" s="1"/>
  <c r="K1097" i="23"/>
  <c r="L1097" i="23" s="1"/>
  <c r="K1098" i="23"/>
  <c r="L1098" i="23" s="1"/>
  <c r="K1099" i="23"/>
  <c r="L1099" i="23" s="1"/>
  <c r="K1100" i="23"/>
  <c r="L1100" i="23" s="1"/>
  <c r="K1101" i="23"/>
  <c r="L1101" i="23" s="1"/>
  <c r="K1102" i="23"/>
  <c r="L1102" i="23" s="1"/>
  <c r="K1103" i="23"/>
  <c r="L1103" i="23" s="1"/>
  <c r="K1104" i="23"/>
  <c r="L1104" i="23" s="1"/>
  <c r="K1105" i="23"/>
  <c r="L1105" i="23" s="1"/>
  <c r="K1106" i="23"/>
  <c r="L1106" i="23" s="1"/>
  <c r="K1107" i="23"/>
  <c r="L1107" i="23" s="1"/>
  <c r="K1108" i="23"/>
  <c r="L1108" i="23" s="1"/>
  <c r="K1109" i="23"/>
  <c r="L1109" i="23" s="1"/>
  <c r="K1110" i="23"/>
  <c r="L1110" i="23" s="1"/>
  <c r="K1111" i="23"/>
  <c r="L1111" i="23" s="1"/>
  <c r="K1112" i="23"/>
  <c r="L1112" i="23" s="1"/>
  <c r="K1113" i="23"/>
  <c r="L1113" i="23" s="1"/>
  <c r="K1114" i="23"/>
  <c r="L1114" i="23" s="1"/>
  <c r="K1115" i="23"/>
  <c r="L1115" i="23" s="1"/>
  <c r="K1116" i="23"/>
  <c r="L1116" i="23" s="1"/>
  <c r="K1117" i="23"/>
  <c r="L1117" i="23" s="1"/>
  <c r="K1118" i="23"/>
  <c r="L1118" i="23" s="1"/>
  <c r="K1119" i="23"/>
  <c r="L1119" i="23" s="1"/>
  <c r="K1120" i="23"/>
  <c r="L1120" i="23" s="1"/>
  <c r="K1121" i="23"/>
  <c r="L1121" i="23" s="1"/>
  <c r="K1122" i="23"/>
  <c r="L1122" i="23" s="1"/>
  <c r="K1123" i="23"/>
  <c r="L1123" i="23" s="1"/>
  <c r="K1124" i="23"/>
  <c r="L1124" i="23"/>
  <c r="K1125" i="23"/>
  <c r="L1125" i="23" s="1"/>
  <c r="K1126" i="23"/>
  <c r="L1126" i="23" s="1"/>
  <c r="K1127" i="23"/>
  <c r="L1127" i="23" s="1"/>
  <c r="K1128" i="23"/>
  <c r="L1128" i="23" s="1"/>
  <c r="K1129" i="23"/>
  <c r="L1129" i="23" s="1"/>
  <c r="K1130" i="23"/>
  <c r="L1130" i="23" s="1"/>
  <c r="K1131" i="23"/>
  <c r="L1131" i="23" s="1"/>
  <c r="K1132" i="23"/>
  <c r="L1132" i="23" s="1"/>
  <c r="K1133" i="23"/>
  <c r="L1133" i="23" s="1"/>
  <c r="K1134" i="23"/>
  <c r="L1134" i="23" s="1"/>
  <c r="K1135" i="23"/>
  <c r="L1135" i="23" s="1"/>
  <c r="K1136" i="23"/>
  <c r="L1136" i="23" s="1"/>
  <c r="K1137" i="23"/>
  <c r="L1137" i="23" s="1"/>
  <c r="K1138" i="23"/>
  <c r="L1138" i="23"/>
  <c r="K1139" i="23"/>
  <c r="L1139" i="23" s="1"/>
  <c r="K1140" i="23"/>
  <c r="L1140" i="23" s="1"/>
  <c r="K1141" i="23"/>
  <c r="L1141" i="23" s="1"/>
  <c r="K1142" i="23"/>
  <c r="L1142" i="23" s="1"/>
  <c r="K1143" i="23"/>
  <c r="L1143" i="23" s="1"/>
  <c r="K1144" i="23"/>
  <c r="L1144" i="23" s="1"/>
  <c r="K1145" i="23"/>
  <c r="L1145" i="23" s="1"/>
  <c r="K1146" i="23"/>
  <c r="L1146" i="23" s="1"/>
  <c r="K1147" i="23"/>
  <c r="L1147" i="23" s="1"/>
  <c r="K1148" i="23"/>
  <c r="L1148" i="23" s="1"/>
  <c r="K1149" i="23"/>
  <c r="L1149" i="23" s="1"/>
  <c r="K1150" i="23"/>
  <c r="L1150" i="23" s="1"/>
  <c r="K1151" i="23"/>
  <c r="L1151" i="23" s="1"/>
  <c r="K1152" i="23"/>
  <c r="L1152" i="23" s="1"/>
  <c r="K1153" i="23"/>
  <c r="L1153" i="23" s="1"/>
  <c r="K1154" i="23"/>
  <c r="L1154" i="23" s="1"/>
  <c r="K1155" i="23"/>
  <c r="L1155" i="23" s="1"/>
  <c r="K1156" i="23"/>
  <c r="L1156" i="23" s="1"/>
  <c r="K1157" i="23"/>
  <c r="L1157" i="23" s="1"/>
  <c r="K1158" i="23"/>
  <c r="L1158" i="23" s="1"/>
  <c r="K1159" i="23"/>
  <c r="L1159" i="23" s="1"/>
  <c r="K1160" i="23"/>
  <c r="L1160" i="23" s="1"/>
  <c r="K1161" i="23"/>
  <c r="L1161" i="23" s="1"/>
  <c r="K1162" i="23"/>
  <c r="L1162" i="23" s="1"/>
  <c r="K1163" i="23"/>
  <c r="L1163" i="23" s="1"/>
  <c r="K1164" i="23"/>
  <c r="L1164" i="23" s="1"/>
  <c r="K1165" i="23"/>
  <c r="L1165" i="23" s="1"/>
  <c r="K1166" i="23"/>
  <c r="L1166" i="23" s="1"/>
  <c r="K1167" i="23"/>
  <c r="L1167" i="23" s="1"/>
  <c r="K1168" i="23"/>
  <c r="L1168" i="23" s="1"/>
  <c r="K1169" i="23"/>
  <c r="L1169" i="23" s="1"/>
  <c r="K1170" i="23"/>
  <c r="L1170" i="23" s="1"/>
  <c r="K1171" i="23"/>
  <c r="L1171" i="23" s="1"/>
  <c r="K1172" i="23"/>
  <c r="L1172" i="23" s="1"/>
  <c r="K1173" i="23"/>
  <c r="L1173" i="23" s="1"/>
  <c r="K1174" i="23"/>
  <c r="L1174" i="23" s="1"/>
  <c r="K1175" i="23"/>
  <c r="L1175" i="23" s="1"/>
  <c r="K1176" i="23"/>
  <c r="L1176" i="23" s="1"/>
  <c r="K1177" i="23"/>
  <c r="L1177" i="23" s="1"/>
  <c r="K1178" i="23"/>
  <c r="L1178" i="23" s="1"/>
  <c r="K1179" i="23"/>
  <c r="L1179" i="23" s="1"/>
  <c r="K1180" i="23"/>
  <c r="L1180" i="23" s="1"/>
  <c r="K1181" i="23"/>
  <c r="L1181" i="23" s="1"/>
  <c r="K1182" i="23"/>
  <c r="L1182" i="23" s="1"/>
  <c r="K1183" i="23"/>
  <c r="L1183" i="23" s="1"/>
  <c r="K1184" i="23"/>
  <c r="L1184" i="23" s="1"/>
  <c r="K1185" i="23"/>
  <c r="L1185" i="23" s="1"/>
  <c r="K1186" i="23"/>
  <c r="L1186" i="23" s="1"/>
  <c r="K1187" i="23"/>
  <c r="L1187" i="23" s="1"/>
  <c r="K1188" i="23"/>
  <c r="L1188" i="23" s="1"/>
  <c r="K1189" i="23"/>
  <c r="L1189" i="23" s="1"/>
  <c r="K1190" i="23"/>
  <c r="L1190" i="23" s="1"/>
  <c r="K1191" i="23"/>
  <c r="L1191" i="23" s="1"/>
  <c r="K1192" i="23"/>
  <c r="L1192" i="23" s="1"/>
  <c r="K1193" i="23"/>
  <c r="L1193" i="23" s="1"/>
  <c r="K1194" i="23"/>
  <c r="L1194" i="23" s="1"/>
  <c r="K1195" i="23"/>
  <c r="L1195" i="23" s="1"/>
  <c r="K1196" i="23"/>
  <c r="L1196" i="23" s="1"/>
  <c r="K1197" i="23"/>
  <c r="L1197" i="23" s="1"/>
  <c r="K1198" i="23"/>
  <c r="L1198" i="23" s="1"/>
  <c r="K1199" i="23"/>
  <c r="L1199" i="23" s="1"/>
  <c r="K1200" i="23"/>
  <c r="L1200" i="23" s="1"/>
  <c r="K1201" i="23"/>
  <c r="L1201" i="23" s="1"/>
  <c r="K1202" i="23"/>
  <c r="L1202" i="23" s="1"/>
  <c r="K1203" i="23"/>
  <c r="L1203" i="23" s="1"/>
  <c r="K1204" i="23"/>
  <c r="L1204" i="23" s="1"/>
  <c r="K1205" i="23"/>
  <c r="L1205" i="23" s="1"/>
  <c r="K1206" i="23"/>
  <c r="L1206" i="23" s="1"/>
  <c r="K1207" i="23"/>
  <c r="L1207" i="23" s="1"/>
  <c r="K1208" i="23"/>
  <c r="L1208" i="23" s="1"/>
  <c r="K1209" i="23"/>
  <c r="L1209" i="23" s="1"/>
  <c r="K1210" i="23"/>
  <c r="L1210" i="23" s="1"/>
  <c r="K1211" i="23"/>
  <c r="L1211" i="23" s="1"/>
  <c r="K1212" i="23"/>
  <c r="L1212" i="23" s="1"/>
  <c r="K1213" i="23"/>
  <c r="L1213" i="23" s="1"/>
  <c r="K1214" i="23"/>
  <c r="L1214" i="23" s="1"/>
  <c r="K1215" i="23"/>
  <c r="L1215" i="23" s="1"/>
  <c r="K1216" i="23"/>
  <c r="L1216" i="23" s="1"/>
  <c r="K1217" i="23"/>
  <c r="L1217" i="23" s="1"/>
  <c r="K1218" i="23"/>
  <c r="L1218" i="23" s="1"/>
  <c r="K1219" i="23"/>
  <c r="L1219" i="23" s="1"/>
  <c r="K1220" i="23"/>
  <c r="L1220" i="23" s="1"/>
  <c r="K1221" i="23"/>
  <c r="L1221" i="23" s="1"/>
  <c r="K1222" i="23"/>
  <c r="L1222" i="23" s="1"/>
  <c r="K1223" i="23"/>
  <c r="L1223" i="23" s="1"/>
  <c r="K1224" i="23"/>
  <c r="L1224" i="23" s="1"/>
  <c r="K1225" i="23"/>
  <c r="L1225" i="23" s="1"/>
  <c r="K1226" i="23"/>
  <c r="L1226" i="23" s="1"/>
  <c r="K1227" i="23"/>
  <c r="L1227" i="23" s="1"/>
  <c r="K1228" i="23"/>
  <c r="L1228" i="23" s="1"/>
  <c r="K1229" i="23"/>
  <c r="L1229" i="23" s="1"/>
  <c r="K1230" i="23"/>
  <c r="L1230" i="23" s="1"/>
  <c r="K1231" i="23"/>
  <c r="L1231" i="23" s="1"/>
  <c r="K1232" i="23"/>
  <c r="L1232" i="23" s="1"/>
  <c r="K1233" i="23"/>
  <c r="L1233" i="23" s="1"/>
  <c r="K1234" i="23"/>
  <c r="L1234" i="23" s="1"/>
  <c r="K1235" i="23"/>
  <c r="L1235" i="23" s="1"/>
  <c r="K1236" i="23"/>
  <c r="L1236" i="23" s="1"/>
  <c r="K1237" i="23"/>
  <c r="L1237" i="23" s="1"/>
  <c r="K1238" i="23"/>
  <c r="L1238" i="23" s="1"/>
  <c r="K1239" i="23"/>
  <c r="L1239" i="23" s="1"/>
  <c r="K1240" i="23"/>
  <c r="L1240" i="23" s="1"/>
  <c r="K1241" i="23"/>
  <c r="L1241" i="23" s="1"/>
  <c r="K1242" i="23"/>
  <c r="L1242" i="23" s="1"/>
  <c r="K1243" i="23"/>
  <c r="L1243" i="23" s="1"/>
  <c r="K1244" i="23"/>
  <c r="L1244" i="23" s="1"/>
  <c r="K1245" i="23"/>
  <c r="L1245" i="23" s="1"/>
  <c r="K1246" i="23"/>
  <c r="L1246" i="23" s="1"/>
  <c r="K1247" i="23"/>
  <c r="L1247" i="23" s="1"/>
  <c r="K1248" i="23"/>
  <c r="L1248" i="23" s="1"/>
  <c r="K1249" i="23"/>
  <c r="L1249" i="23" s="1"/>
  <c r="K1250" i="23"/>
  <c r="L1250" i="23" s="1"/>
  <c r="K1251" i="23"/>
  <c r="L1251" i="23" s="1"/>
  <c r="K1252" i="23"/>
  <c r="L1252" i="23" s="1"/>
  <c r="K1253" i="23"/>
  <c r="L1253" i="23" s="1"/>
  <c r="K1254" i="23"/>
  <c r="L1254" i="23" s="1"/>
  <c r="K1255" i="23"/>
  <c r="L1255" i="23" s="1"/>
  <c r="K1256" i="23"/>
  <c r="L1256" i="23" s="1"/>
  <c r="K1257" i="23"/>
  <c r="L1257" i="23" s="1"/>
  <c r="K1258" i="23"/>
  <c r="L1258" i="23" s="1"/>
  <c r="K1259" i="23"/>
  <c r="L1259" i="23" s="1"/>
  <c r="K1260" i="23"/>
  <c r="L1260" i="23" s="1"/>
  <c r="K1261" i="23"/>
  <c r="L1261" i="23" s="1"/>
  <c r="K1262" i="23"/>
  <c r="L1262" i="23"/>
  <c r="K1263" i="23"/>
  <c r="L1263" i="23" s="1"/>
  <c r="K1264" i="23"/>
  <c r="L1264" i="23" s="1"/>
  <c r="K1265" i="23"/>
  <c r="L1265" i="23" s="1"/>
  <c r="K1266" i="23"/>
  <c r="L1266" i="23" s="1"/>
  <c r="K1267" i="23"/>
  <c r="L1267" i="23" s="1"/>
  <c r="K1268" i="23"/>
  <c r="L1268" i="23" s="1"/>
  <c r="K1269" i="23"/>
  <c r="L1269" i="23" s="1"/>
  <c r="K1270" i="23"/>
  <c r="L1270" i="23" s="1"/>
  <c r="K1271" i="23"/>
  <c r="L1271" i="23" s="1"/>
  <c r="K1272" i="23"/>
  <c r="L1272" i="23" s="1"/>
  <c r="K1273" i="23"/>
  <c r="L1273" i="23" s="1"/>
  <c r="K1274" i="23"/>
  <c r="L1274" i="23" s="1"/>
  <c r="K1275" i="23"/>
  <c r="L1275" i="23" s="1"/>
  <c r="K1276" i="23"/>
  <c r="L1276" i="23" s="1"/>
  <c r="K1277" i="23"/>
  <c r="L1277" i="23" s="1"/>
  <c r="K1278" i="23"/>
  <c r="L1278" i="23" s="1"/>
  <c r="K1279" i="23"/>
  <c r="L1279" i="23" s="1"/>
  <c r="K1280" i="23"/>
  <c r="L1280" i="23" s="1"/>
  <c r="K1281" i="23"/>
  <c r="L1281" i="23" s="1"/>
  <c r="K1282" i="23"/>
  <c r="L1282" i="23" s="1"/>
  <c r="K1283" i="23"/>
  <c r="L1283" i="23" s="1"/>
  <c r="K1284" i="23"/>
  <c r="L1284" i="23" s="1"/>
  <c r="K1285" i="23"/>
  <c r="L1285" i="23" s="1"/>
  <c r="K1286" i="23"/>
  <c r="L1286" i="23" s="1"/>
  <c r="K1287" i="23"/>
  <c r="L1287" i="23" s="1"/>
  <c r="K1288" i="23"/>
  <c r="L1288" i="23" s="1"/>
  <c r="K1289" i="23"/>
  <c r="L1289" i="23" s="1"/>
  <c r="K1290" i="23"/>
  <c r="L1290" i="23" s="1"/>
  <c r="K1291" i="23"/>
  <c r="L1291" i="23" s="1"/>
  <c r="K1292" i="23"/>
  <c r="L1292" i="23" s="1"/>
  <c r="K1293" i="23"/>
  <c r="L1293" i="23" s="1"/>
  <c r="K1294" i="23"/>
  <c r="L1294" i="23" s="1"/>
  <c r="K1295" i="23"/>
  <c r="L1295" i="23" s="1"/>
  <c r="K1296" i="23"/>
  <c r="L1296" i="23" s="1"/>
  <c r="K1297" i="23"/>
  <c r="L1297" i="23" s="1"/>
  <c r="K1298" i="23"/>
  <c r="L1298" i="23" s="1"/>
  <c r="K1299" i="23"/>
  <c r="L1299" i="23" s="1"/>
  <c r="K1300" i="23"/>
  <c r="L1300" i="23" s="1"/>
  <c r="K1301" i="23"/>
  <c r="L1301" i="23" s="1"/>
  <c r="K1302" i="23"/>
  <c r="L1302" i="23" s="1"/>
  <c r="K1303" i="23"/>
  <c r="L1303" i="23" s="1"/>
  <c r="K1304" i="23"/>
  <c r="L1304" i="23" s="1"/>
  <c r="K1305" i="23"/>
  <c r="L1305" i="23" s="1"/>
  <c r="K1306" i="23"/>
  <c r="L1306" i="23" s="1"/>
  <c r="K1307" i="23"/>
  <c r="L1307" i="23" s="1"/>
  <c r="K1308" i="23"/>
  <c r="L1308" i="23" s="1"/>
  <c r="K1309" i="23"/>
  <c r="L1309" i="23" s="1"/>
  <c r="K1310" i="23"/>
  <c r="L1310" i="23" s="1"/>
  <c r="K1311" i="23"/>
  <c r="L1311" i="23" s="1"/>
  <c r="K1312" i="23"/>
  <c r="L1312" i="23" s="1"/>
  <c r="K1313" i="23"/>
  <c r="L1313" i="23"/>
  <c r="K1314" i="23"/>
  <c r="L1314" i="23" s="1"/>
  <c r="K1315" i="23"/>
  <c r="L1315" i="23" s="1"/>
  <c r="K1316" i="23"/>
  <c r="L1316" i="23" s="1"/>
  <c r="K1317" i="23"/>
  <c r="L1317" i="23" s="1"/>
  <c r="K1318" i="23"/>
  <c r="L1318" i="23" s="1"/>
  <c r="K1319" i="23"/>
  <c r="L1319" i="23" s="1"/>
  <c r="K1320" i="23"/>
  <c r="L1320" i="23" s="1"/>
  <c r="K1321" i="23"/>
  <c r="L1321" i="23" s="1"/>
  <c r="K1322" i="23"/>
  <c r="L1322" i="23" s="1"/>
  <c r="K1323" i="23"/>
  <c r="L1323" i="23" s="1"/>
  <c r="K1324" i="23"/>
  <c r="L1324" i="23" s="1"/>
  <c r="K1325" i="23"/>
  <c r="L1325" i="23" s="1"/>
  <c r="K1326" i="23"/>
  <c r="L1326" i="23"/>
  <c r="K1327" i="23"/>
  <c r="L1327" i="23" s="1"/>
  <c r="K1328" i="23"/>
  <c r="L1328" i="23" s="1"/>
  <c r="K1329" i="23"/>
  <c r="L1329" i="23" s="1"/>
  <c r="K1330" i="23"/>
  <c r="L1330" i="23" s="1"/>
  <c r="K1331" i="23"/>
  <c r="L1331" i="23" s="1"/>
  <c r="K1332" i="23"/>
  <c r="L1332" i="23" s="1"/>
  <c r="K1333" i="23"/>
  <c r="L1333" i="23" s="1"/>
  <c r="K1334" i="23"/>
  <c r="L1334" i="23" s="1"/>
  <c r="K1335" i="23"/>
  <c r="L1335" i="23" s="1"/>
  <c r="K1336" i="23"/>
  <c r="L1336" i="23" s="1"/>
  <c r="K1337" i="23"/>
  <c r="L1337" i="23" s="1"/>
  <c r="K1338" i="23"/>
  <c r="L1338" i="23" s="1"/>
  <c r="K1339" i="23"/>
  <c r="L1339" i="23" s="1"/>
  <c r="K1340" i="23"/>
  <c r="L1340" i="23" s="1"/>
  <c r="K1341" i="23"/>
  <c r="L1341" i="23" s="1"/>
  <c r="K1342" i="23"/>
  <c r="L1342" i="23" s="1"/>
  <c r="K1343" i="23"/>
  <c r="L1343" i="23" s="1"/>
  <c r="K1344" i="23"/>
  <c r="L1344" i="23" s="1"/>
  <c r="K1345" i="23"/>
  <c r="L1345" i="23" s="1"/>
  <c r="K1346" i="23"/>
  <c r="L1346" i="23" s="1"/>
  <c r="K1347" i="23"/>
  <c r="L1347" i="23" s="1"/>
  <c r="K1348" i="23"/>
  <c r="L1348" i="23" s="1"/>
  <c r="K1349" i="23"/>
  <c r="L1349" i="23" s="1"/>
  <c r="K1350" i="23"/>
  <c r="L1350" i="23" s="1"/>
  <c r="K1351" i="23"/>
  <c r="L1351" i="23" s="1"/>
  <c r="K1352" i="23"/>
  <c r="L1352" i="23" s="1"/>
  <c r="K1353" i="23"/>
  <c r="L1353" i="23" s="1"/>
  <c r="K1354" i="23"/>
  <c r="L1354" i="23" s="1"/>
  <c r="K1355" i="23"/>
  <c r="L1355" i="23" s="1"/>
  <c r="K1356" i="23"/>
  <c r="L1356" i="23" s="1"/>
  <c r="K1357" i="23"/>
  <c r="L1357" i="23" s="1"/>
  <c r="K1358" i="23"/>
  <c r="L1358" i="23"/>
  <c r="K1359" i="23"/>
  <c r="L1359" i="23" s="1"/>
  <c r="K1360" i="23"/>
  <c r="L1360" i="23" s="1"/>
  <c r="K1361" i="23"/>
  <c r="L1361" i="23" s="1"/>
  <c r="K1362" i="23"/>
  <c r="L1362" i="23" s="1"/>
  <c r="K1363" i="23"/>
  <c r="L1363" i="23" s="1"/>
  <c r="K1364" i="23"/>
  <c r="L1364" i="23" s="1"/>
  <c r="K1365" i="23"/>
  <c r="L1365" i="23"/>
  <c r="K1366" i="23"/>
  <c r="L1366" i="23" s="1"/>
  <c r="K1367" i="23"/>
  <c r="L1367" i="23" s="1"/>
  <c r="K1368" i="23"/>
  <c r="L1368" i="23" s="1"/>
  <c r="K1369" i="23"/>
  <c r="L1369" i="23" s="1"/>
  <c r="K1370" i="23"/>
  <c r="L1370" i="23" s="1"/>
  <c r="K1371" i="23"/>
  <c r="L1371" i="23" s="1"/>
  <c r="K1372" i="23"/>
  <c r="L1372" i="23" s="1"/>
  <c r="K1373" i="23"/>
  <c r="L1373" i="23"/>
  <c r="K1374" i="23"/>
  <c r="L1374" i="23" s="1"/>
  <c r="K1375" i="23"/>
  <c r="L1375" i="23" s="1"/>
  <c r="K1376" i="23"/>
  <c r="L1376" i="23" s="1"/>
  <c r="K1377" i="23"/>
  <c r="L1377" i="23" s="1"/>
  <c r="K1378" i="23"/>
  <c r="L1378" i="23" s="1"/>
  <c r="K1379" i="23"/>
  <c r="L1379" i="23" s="1"/>
  <c r="K1380" i="23"/>
  <c r="L1380" i="23" s="1"/>
  <c r="K1381" i="23"/>
  <c r="L1381" i="23" s="1"/>
  <c r="K1382" i="23"/>
  <c r="L1382" i="23" s="1"/>
  <c r="K1383" i="23"/>
  <c r="L1383" i="23" s="1"/>
  <c r="K1384" i="23"/>
  <c r="L1384" i="23" s="1"/>
  <c r="K1385" i="23"/>
  <c r="L1385" i="23" s="1"/>
  <c r="K1386" i="23"/>
  <c r="L1386" i="23" s="1"/>
  <c r="K1387" i="23"/>
  <c r="L1387" i="23" s="1"/>
  <c r="K1388" i="23"/>
  <c r="L1388" i="23" s="1"/>
  <c r="K1389" i="23"/>
  <c r="L1389" i="23" s="1"/>
  <c r="K1390" i="23"/>
  <c r="L1390" i="23"/>
  <c r="K1391" i="23"/>
  <c r="L1391" i="23" s="1"/>
  <c r="K1392" i="23"/>
  <c r="L1392" i="23" s="1"/>
  <c r="K1393" i="23"/>
  <c r="L1393" i="23" s="1"/>
  <c r="K1394" i="23"/>
  <c r="L1394" i="23" s="1"/>
  <c r="K1395" i="23"/>
  <c r="L1395" i="23" s="1"/>
  <c r="K1396" i="23"/>
  <c r="L1396" i="23" s="1"/>
  <c r="K1397" i="23"/>
  <c r="L1397" i="23"/>
  <c r="K1398" i="23"/>
  <c r="L1398" i="23" s="1"/>
  <c r="K1399" i="23"/>
  <c r="L1399" i="23" s="1"/>
  <c r="K1400" i="23"/>
  <c r="L1400" i="23" s="1"/>
  <c r="K1401" i="23"/>
  <c r="L1401" i="23" s="1"/>
  <c r="K1402" i="23"/>
  <c r="L1402" i="23" s="1"/>
  <c r="K1403" i="23"/>
  <c r="L1403" i="23" s="1"/>
  <c r="K1404" i="23"/>
  <c r="L1404" i="23" s="1"/>
  <c r="K1405" i="23"/>
  <c r="L1405" i="23" s="1"/>
  <c r="K1406" i="23"/>
  <c r="L1406" i="23" s="1"/>
  <c r="K1407" i="23"/>
  <c r="L1407" i="23" s="1"/>
  <c r="K1408" i="23"/>
  <c r="L1408" i="23" s="1"/>
  <c r="K1409" i="23"/>
  <c r="L1409" i="23" s="1"/>
  <c r="K1410" i="23"/>
  <c r="L1410" i="23" s="1"/>
  <c r="K1411" i="23"/>
  <c r="L1411" i="23" s="1"/>
  <c r="K1412" i="23"/>
  <c r="L1412" i="23" s="1"/>
  <c r="K1413" i="23"/>
  <c r="L1413" i="23" s="1"/>
  <c r="K1414" i="23"/>
  <c r="L1414" i="23" s="1"/>
  <c r="K1415" i="23"/>
  <c r="L1415" i="23" s="1"/>
  <c r="K1416" i="23"/>
  <c r="L1416" i="23" s="1"/>
  <c r="K1417" i="23"/>
  <c r="L1417" i="23" s="1"/>
  <c r="K1418" i="23"/>
  <c r="L1418" i="23" s="1"/>
  <c r="K1419" i="23"/>
  <c r="L1419" i="23" s="1"/>
  <c r="K1420" i="23"/>
  <c r="L1420" i="23" s="1"/>
  <c r="K1421" i="23"/>
  <c r="L1421" i="23"/>
  <c r="K1422" i="23"/>
  <c r="L1422" i="23" s="1"/>
  <c r="K1423" i="23"/>
  <c r="L1423" i="23" s="1"/>
  <c r="K1424" i="23"/>
  <c r="L1424" i="23" s="1"/>
  <c r="K1425" i="23"/>
  <c r="L1425" i="23" s="1"/>
  <c r="K1426" i="23"/>
  <c r="L1426" i="23" s="1"/>
  <c r="K1427" i="23"/>
  <c r="L1427" i="23" s="1"/>
  <c r="K1428" i="23"/>
  <c r="L1428" i="23" s="1"/>
  <c r="K1429" i="23"/>
  <c r="L1429" i="23" s="1"/>
  <c r="K1430" i="23"/>
  <c r="L1430" i="23" s="1"/>
  <c r="K1431" i="23"/>
  <c r="L1431" i="23" s="1"/>
  <c r="K1432" i="23"/>
  <c r="L1432" i="23" s="1"/>
  <c r="K1433" i="23"/>
  <c r="L1433" i="23" s="1"/>
  <c r="K1434" i="23"/>
  <c r="L1434" i="23" s="1"/>
  <c r="K1435" i="23"/>
  <c r="L1435" i="23" s="1"/>
  <c r="K1436" i="23"/>
  <c r="L1436" i="23" s="1"/>
  <c r="K1437" i="23"/>
  <c r="L1437" i="23" s="1"/>
  <c r="K1438" i="23"/>
  <c r="L1438" i="23" s="1"/>
  <c r="K1439" i="23"/>
  <c r="L1439" i="23" s="1"/>
  <c r="K1440" i="23"/>
  <c r="L1440" i="23" s="1"/>
  <c r="N19" i="23"/>
  <c r="J18" i="22"/>
  <c r="L18" i="21"/>
  <c r="K3" i="22"/>
  <c r="O3" i="21"/>
  <c r="N3" i="21"/>
  <c r="M3" i="21"/>
  <c r="M3" i="6"/>
  <c r="Q8" i="29"/>
  <c r="Q2" i="29"/>
  <c r="H4" i="23"/>
  <c r="Y7" i="24"/>
  <c r="C8" i="35"/>
  <c r="X4" i="24"/>
  <c r="Z5" i="26"/>
  <c r="Q5" i="29"/>
  <c r="Y8" i="24"/>
  <c r="X7" i="24"/>
  <c r="I4" i="23"/>
  <c r="H3" i="23"/>
  <c r="Q6" i="29"/>
  <c r="Z4" i="26"/>
  <c r="Z5" i="24"/>
  <c r="Z7" i="24"/>
  <c r="Q7" i="29"/>
  <c r="Q4" i="29"/>
  <c r="A4" i="39"/>
  <c r="Z8" i="24"/>
  <c r="Y5" i="24"/>
  <c r="I233" i="23"/>
  <c r="Y6" i="24"/>
  <c r="Z6" i="24"/>
  <c r="X9" i="24"/>
  <c r="Z9" i="24"/>
  <c r="Y4" i="26"/>
  <c r="Y4" i="24"/>
  <c r="N4" i="27"/>
  <c r="I3" i="23"/>
  <c r="X4" i="26"/>
  <c r="X5" i="24"/>
  <c r="Z4" i="24"/>
  <c r="X6" i="24"/>
  <c r="X8" i="24"/>
  <c r="N5" i="27"/>
  <c r="S8" i="29" l="1"/>
  <c r="U9" i="29"/>
  <c r="S6" i="29"/>
  <c r="S4" i="29"/>
  <c r="S7" i="29"/>
  <c r="S5" i="29"/>
  <c r="S2" i="29"/>
  <c r="P4" i="23"/>
  <c r="Y5" i="23"/>
  <c r="J3" i="23"/>
  <c r="K3" i="23" s="1"/>
  <c r="L3" i="23" s="1"/>
  <c r="G2" i="35"/>
  <c r="I2" i="35"/>
  <c r="F2" i="35"/>
  <c r="D2" i="35"/>
  <c r="E2" i="35"/>
  <c r="H2" i="35"/>
  <c r="E74" i="21"/>
  <c r="E75" i="21" s="1"/>
  <c r="E76" i="21" s="1"/>
  <c r="E77" i="21" s="1"/>
  <c r="E78" i="21" s="1"/>
  <c r="E79" i="21" s="1"/>
  <c r="E80" i="21" s="1"/>
  <c r="E81" i="21" s="1"/>
  <c r="E82" i="21" s="1"/>
  <c r="E83" i="21" s="1"/>
  <c r="E84" i="21" s="1"/>
  <c r="E85" i="21" s="1"/>
  <c r="E86" i="21" s="1"/>
  <c r="E87" i="21" s="1"/>
  <c r="E88" i="21" s="1"/>
  <c r="E89" i="21" s="1"/>
  <c r="E90" i="21" s="1"/>
  <c r="E91" i="21" s="1"/>
  <c r="E92" i="21" s="1"/>
  <c r="E93" i="21" s="1"/>
  <c r="E94" i="21" s="1"/>
  <c r="E95" i="21" s="1"/>
  <c r="E96" i="21" s="1"/>
  <c r="E97" i="21" s="1"/>
  <c r="E98" i="21" s="1"/>
  <c r="E99" i="21" s="1"/>
  <c r="E100" i="21" s="1"/>
  <c r="E101" i="21" s="1"/>
  <c r="E102" i="21" s="1"/>
  <c r="E103" i="21" s="1"/>
  <c r="E104" i="21" s="1"/>
  <c r="E105" i="21" s="1"/>
  <c r="E106" i="21" s="1"/>
  <c r="E107" i="21" s="1"/>
  <c r="E108" i="21" s="1"/>
  <c r="E109" i="21" s="1"/>
  <c r="E110" i="21" s="1"/>
  <c r="E111" i="21" s="1"/>
  <c r="E112" i="21" s="1"/>
  <c r="E113" i="21" s="1"/>
  <c r="E114" i="21" s="1"/>
  <c r="E115" i="21" s="1"/>
  <c r="E116" i="21" s="1"/>
  <c r="E117" i="21" s="1"/>
  <c r="E118" i="21" s="1"/>
  <c r="E119" i="21" s="1"/>
  <c r="E120" i="21" s="1"/>
  <c r="E121" i="21" s="1"/>
  <c r="E122" i="21" s="1"/>
  <c r="E123" i="21" s="1"/>
  <c r="E124" i="21" s="1"/>
  <c r="E125" i="21" s="1"/>
  <c r="E126" i="21" s="1"/>
  <c r="E127" i="21" s="1"/>
  <c r="E128" i="21" s="1"/>
  <c r="E129" i="21" s="1"/>
  <c r="E130" i="21" s="1"/>
  <c r="E131" i="21" s="1"/>
  <c r="E132" i="21" s="1"/>
  <c r="E133" i="21" s="1"/>
  <c r="E134" i="21" s="1"/>
  <c r="E135" i="21" s="1"/>
  <c r="E136" i="21" s="1"/>
  <c r="E137" i="21" s="1"/>
  <c r="E138" i="21" s="1"/>
  <c r="E139" i="21" s="1"/>
  <c r="E140" i="21" s="1"/>
  <c r="E141" i="21" s="1"/>
  <c r="E142" i="21" s="1"/>
  <c r="E143" i="21" s="1"/>
  <c r="E144" i="21" s="1"/>
  <c r="E145" i="21" s="1"/>
  <c r="E146" i="21" s="1"/>
  <c r="E147" i="21" s="1"/>
  <c r="E148" i="21" s="1"/>
  <c r="E149" i="21" s="1"/>
  <c r="E150" i="21" s="1"/>
  <c r="E151" i="21" s="1"/>
  <c r="E152" i="21" s="1"/>
  <c r="E153" i="21" s="1"/>
  <c r="E154" i="21" s="1"/>
  <c r="E155" i="21" s="1"/>
  <c r="E156" i="21" s="1"/>
  <c r="E157" i="21" s="1"/>
  <c r="E158" i="21" s="1"/>
  <c r="E159" i="21" s="1"/>
  <c r="E160" i="21" s="1"/>
  <c r="E161" i="21" s="1"/>
  <c r="E162" i="21" s="1"/>
  <c r="E163" i="21" s="1"/>
  <c r="E164" i="21" s="1"/>
  <c r="E165" i="21" s="1"/>
  <c r="E166" i="21" s="1"/>
  <c r="E167" i="21" s="1"/>
  <c r="E168" i="21" s="1"/>
  <c r="E169" i="21" s="1"/>
  <c r="E170" i="21" s="1"/>
  <c r="E171" i="21" s="1"/>
  <c r="E172" i="21" s="1"/>
  <c r="E173" i="21" s="1"/>
  <c r="E174" i="21" s="1"/>
  <c r="E175" i="21" s="1"/>
  <c r="E176" i="21" s="1"/>
  <c r="E177" i="21" s="1"/>
  <c r="E178" i="21" s="1"/>
  <c r="E179" i="21" s="1"/>
  <c r="E180" i="21" s="1"/>
  <c r="E181" i="21" s="1"/>
  <c r="E182" i="21" s="1"/>
  <c r="E183" i="21" s="1"/>
  <c r="E184" i="21" s="1"/>
  <c r="E185" i="21" s="1"/>
  <c r="E186" i="21" s="1"/>
  <c r="E187" i="21" s="1"/>
  <c r="E188" i="21" s="1"/>
  <c r="E189" i="21" s="1"/>
  <c r="E190" i="21" s="1"/>
  <c r="E191" i="21" s="1"/>
  <c r="E192" i="21" s="1"/>
  <c r="E193" i="21" s="1"/>
  <c r="E194" i="21" s="1"/>
  <c r="E195" i="21" s="1"/>
  <c r="E196" i="21" s="1"/>
  <c r="E197" i="21" s="1"/>
  <c r="E198" i="21" s="1"/>
  <c r="E199" i="21" s="1"/>
  <c r="E200" i="21" s="1"/>
  <c r="E201" i="21" s="1"/>
  <c r="E202" i="21" s="1"/>
  <c r="E203" i="21" s="1"/>
  <c r="E204" i="21" s="1"/>
  <c r="E205" i="21" s="1"/>
  <c r="E206" i="21" s="1"/>
  <c r="E207" i="21" s="1"/>
  <c r="E208" i="21" s="1"/>
  <c r="E209" i="21" s="1"/>
  <c r="E210" i="21" s="1"/>
  <c r="E211" i="21" s="1"/>
  <c r="E212" i="21" s="1"/>
  <c r="E213" i="21" s="1"/>
  <c r="E214" i="21" s="1"/>
  <c r="E215" i="21" s="1"/>
  <c r="E216" i="21" s="1"/>
  <c r="E217" i="21" s="1"/>
  <c r="E218" i="21" s="1"/>
  <c r="E219" i="21" s="1"/>
  <c r="E220" i="21" s="1"/>
  <c r="E221" i="21" s="1"/>
  <c r="E222" i="21" s="1"/>
  <c r="E223" i="21" s="1"/>
  <c r="E224" i="21" s="1"/>
  <c r="E225" i="21" s="1"/>
  <c r="E226" i="21" s="1"/>
  <c r="E227" i="21" s="1"/>
  <c r="E228" i="21" s="1"/>
  <c r="E229" i="21" s="1"/>
  <c r="E230" i="21" s="1"/>
  <c r="E231" i="21" s="1"/>
  <c r="E232" i="21" s="1"/>
  <c r="E230" i="23"/>
  <c r="E231" i="23" s="1"/>
  <c r="E232" i="23" s="1"/>
  <c r="E233" i="23" s="1"/>
  <c r="Y6" i="23"/>
  <c r="E8" i="22"/>
  <c r="A9" i="35"/>
  <c r="E5" i="6"/>
  <c r="Q9" i="29"/>
  <c r="N5" i="24"/>
  <c r="K5" i="24"/>
  <c r="Q5" i="24"/>
  <c r="P5" i="24"/>
  <c r="J5" i="24"/>
  <c r="L5" i="24"/>
  <c r="M5" i="24"/>
  <c r="O5" i="24"/>
  <c r="H5" i="23"/>
  <c r="G8" i="35"/>
  <c r="O4" i="24"/>
  <c r="N4" i="24"/>
  <c r="L4" i="24"/>
  <c r="G4" i="23"/>
  <c r="D8" i="35"/>
  <c r="Q3" i="29"/>
  <c r="H6" i="23"/>
  <c r="M4" i="24"/>
  <c r="K4" i="24"/>
  <c r="F8" i="35"/>
  <c r="Q4" i="24"/>
  <c r="P4" i="24"/>
  <c r="H8" i="35"/>
  <c r="I5" i="23"/>
  <c r="Y9" i="24"/>
  <c r="I6" i="23"/>
  <c r="E8" i="35"/>
  <c r="J4" i="24"/>
  <c r="S9" i="29" l="1"/>
  <c r="U10" i="29"/>
  <c r="X3" i="23"/>
  <c r="W3" i="23"/>
  <c r="S3" i="29"/>
  <c r="J4" i="23"/>
  <c r="T2" i="21"/>
  <c r="E6" i="6"/>
  <c r="E7" i="6" s="1"/>
  <c r="E8" i="6" s="1"/>
  <c r="E9" i="6" s="1"/>
  <c r="E10" i="6" s="1"/>
  <c r="E11" i="6" s="1"/>
  <c r="E12" i="6" s="1"/>
  <c r="E13" i="6" s="1"/>
  <c r="E14" i="6" s="1"/>
  <c r="E15" i="6" s="1"/>
  <c r="E16" i="6" s="1"/>
  <c r="E17" i="6" s="1"/>
  <c r="E18" i="6" s="1"/>
  <c r="E19" i="6" s="1"/>
  <c r="E20" i="6" s="1"/>
  <c r="E21" i="6" s="1"/>
  <c r="E22" i="6" s="1"/>
  <c r="E23" i="6" s="1"/>
  <c r="E24" i="6" s="1"/>
  <c r="E25" i="6" s="1"/>
  <c r="E26" i="6" s="1"/>
  <c r="E27" i="6" s="1"/>
  <c r="E28" i="6" s="1"/>
  <c r="E29" i="6" s="1"/>
  <c r="E30" i="6" s="1"/>
  <c r="E31" i="6" s="1"/>
  <c r="E32" i="6" s="1"/>
  <c r="E33" i="6" s="1"/>
  <c r="E34" i="6" s="1"/>
  <c r="E35" i="6" s="1"/>
  <c r="E36" i="6" s="1"/>
  <c r="E37" i="6" s="1"/>
  <c r="E38" i="6" s="1"/>
  <c r="E39" i="6" s="1"/>
  <c r="E40" i="6" s="1"/>
  <c r="E41" i="6" s="1"/>
  <c r="E42" i="6" s="1"/>
  <c r="E43" i="6" s="1"/>
  <c r="E44" i="6" s="1"/>
  <c r="E45" i="6" s="1"/>
  <c r="E46" i="6" s="1"/>
  <c r="E47" i="6" s="1"/>
  <c r="E48" i="6" s="1"/>
  <c r="E49" i="6" s="1"/>
  <c r="E50" i="6" s="1"/>
  <c r="E51" i="6" s="1"/>
  <c r="E52" i="6" s="1"/>
  <c r="E53" i="6" s="1"/>
  <c r="E54" i="6" s="1"/>
  <c r="E55" i="6" s="1"/>
  <c r="E56" i="6" s="1"/>
  <c r="E57" i="6" s="1"/>
  <c r="E58" i="6" s="1"/>
  <c r="E59" i="6" s="1"/>
  <c r="E60" i="6" s="1"/>
  <c r="E61" i="6" s="1"/>
  <c r="E62" i="6" s="1"/>
  <c r="E63" i="6" s="1"/>
  <c r="E64" i="6" s="1"/>
  <c r="E65" i="6" s="1"/>
  <c r="E66" i="6" s="1"/>
  <c r="E67" i="6" s="1"/>
  <c r="E68" i="6" s="1"/>
  <c r="E69" i="6" s="1"/>
  <c r="E70" i="6" s="1"/>
  <c r="E71" i="6" s="1"/>
  <c r="E72" i="6" s="1"/>
  <c r="E73" i="6" s="1"/>
  <c r="E74" i="6" s="1"/>
  <c r="E75" i="6" s="1"/>
  <c r="E76" i="6" s="1"/>
  <c r="E77" i="6" s="1"/>
  <c r="E78" i="6" s="1"/>
  <c r="E79" i="6" s="1"/>
  <c r="E80" i="6" s="1"/>
  <c r="E81" i="6" s="1"/>
  <c r="E82" i="6" s="1"/>
  <c r="E83" i="6" s="1"/>
  <c r="E84" i="6" s="1"/>
  <c r="E85" i="6" s="1"/>
  <c r="E86" i="6" s="1"/>
  <c r="E87" i="6" s="1"/>
  <c r="E88" i="6" s="1"/>
  <c r="E89" i="6" s="1"/>
  <c r="E90" i="6" s="1"/>
  <c r="E91" i="6" s="1"/>
  <c r="E92" i="6" s="1"/>
  <c r="E93" i="6" s="1"/>
  <c r="E94" i="6" s="1"/>
  <c r="E95" i="6" s="1"/>
  <c r="E96" i="6" s="1"/>
  <c r="E97" i="6" s="1"/>
  <c r="E98" i="6" s="1"/>
  <c r="E99" i="6" s="1"/>
  <c r="E100" i="6" s="1"/>
  <c r="E101" i="6" s="1"/>
  <c r="E102" i="6" s="1"/>
  <c r="E103" i="6" s="1"/>
  <c r="E104" i="6" s="1"/>
  <c r="E105" i="6" s="1"/>
  <c r="E106" i="6" s="1"/>
  <c r="E107" i="6" s="1"/>
  <c r="E108" i="6" s="1"/>
  <c r="E109" i="6" s="1"/>
  <c r="E110" i="6" s="1"/>
  <c r="E111" i="6" s="1"/>
  <c r="E112" i="6" s="1"/>
  <c r="E113" i="6" s="1"/>
  <c r="E114" i="6" s="1"/>
  <c r="E115" i="6" s="1"/>
  <c r="E116" i="6" s="1"/>
  <c r="E117" i="6" s="1"/>
  <c r="E118" i="6" s="1"/>
  <c r="E119" i="6" s="1"/>
  <c r="E120" i="6" s="1"/>
  <c r="E121" i="6" s="1"/>
  <c r="E122" i="6" s="1"/>
  <c r="E123" i="6" s="1"/>
  <c r="E124" i="6" s="1"/>
  <c r="E125" i="6" s="1"/>
  <c r="E126" i="6" s="1"/>
  <c r="E127" i="6" s="1"/>
  <c r="E128" i="6" s="1"/>
  <c r="E129" i="6" s="1"/>
  <c r="E130" i="6" s="1"/>
  <c r="E131" i="6" s="1"/>
  <c r="E132" i="6" s="1"/>
  <c r="E133" i="6" s="1"/>
  <c r="E134" i="6" s="1"/>
  <c r="E135" i="6" s="1"/>
  <c r="E136" i="6" s="1"/>
  <c r="E137" i="6" s="1"/>
  <c r="E138" i="6" s="1"/>
  <c r="E139" i="6" s="1"/>
  <c r="E140" i="6" s="1"/>
  <c r="E141" i="6" s="1"/>
  <c r="E142" i="6" s="1"/>
  <c r="E143" i="6" s="1"/>
  <c r="E144" i="6" s="1"/>
  <c r="E145" i="6" s="1"/>
  <c r="E146" i="6" s="1"/>
  <c r="E147" i="6" s="1"/>
  <c r="E148" i="6" s="1"/>
  <c r="E149" i="6" s="1"/>
  <c r="E150" i="6" s="1"/>
  <c r="E151" i="6" s="1"/>
  <c r="E152" i="6" s="1"/>
  <c r="E153" i="6" s="1"/>
  <c r="E154" i="6" s="1"/>
  <c r="E155" i="6" s="1"/>
  <c r="E156" i="6" s="1"/>
  <c r="E157" i="6" s="1"/>
  <c r="E158" i="6" s="1"/>
  <c r="E159" i="6" s="1"/>
  <c r="E160" i="6" s="1"/>
  <c r="E161" i="6" s="1"/>
  <c r="E162" i="6" s="1"/>
  <c r="E163" i="6" s="1"/>
  <c r="E164" i="6" s="1"/>
  <c r="E165" i="6" s="1"/>
  <c r="E166" i="6" s="1"/>
  <c r="E167" i="6" s="1"/>
  <c r="E168" i="6" s="1"/>
  <c r="E169" i="6" s="1"/>
  <c r="E170" i="6" s="1"/>
  <c r="E171" i="6" s="1"/>
  <c r="E172" i="6" s="1"/>
  <c r="E173" i="6" s="1"/>
  <c r="E174" i="6" s="1"/>
  <c r="E175" i="6" s="1"/>
  <c r="E176" i="6" s="1"/>
  <c r="E177" i="6" s="1"/>
  <c r="E178" i="6" s="1"/>
  <c r="E179" i="6" s="1"/>
  <c r="E180" i="6" s="1"/>
  <c r="E181" i="6" s="1"/>
  <c r="E182" i="6" s="1"/>
  <c r="E183" i="6" s="1"/>
  <c r="E184" i="6" s="1"/>
  <c r="E185" i="6" s="1"/>
  <c r="E186" i="6" s="1"/>
  <c r="E187" i="6" s="1"/>
  <c r="E188" i="6" s="1"/>
  <c r="E189" i="6" s="1"/>
  <c r="E190" i="6" s="1"/>
  <c r="E191" i="6" s="1"/>
  <c r="E192" i="6" s="1"/>
  <c r="E193" i="6" s="1"/>
  <c r="E194" i="6" s="1"/>
  <c r="E195" i="6" s="1"/>
  <c r="E196" i="6" s="1"/>
  <c r="E197" i="6" s="1"/>
  <c r="E198" i="6" s="1"/>
  <c r="E199" i="6" s="1"/>
  <c r="E200" i="6" s="1"/>
  <c r="E201" i="6" s="1"/>
  <c r="E202" i="6" s="1"/>
  <c r="E203" i="6" s="1"/>
  <c r="E204" i="6" s="1"/>
  <c r="E205" i="6" s="1"/>
  <c r="E206" i="6" s="1"/>
  <c r="E207" i="6" s="1"/>
  <c r="E208" i="6" s="1"/>
  <c r="E209" i="6" s="1"/>
  <c r="E210" i="6" s="1"/>
  <c r="E211" i="6" s="1"/>
  <c r="E212" i="6" s="1"/>
  <c r="E213" i="6" s="1"/>
  <c r="E214" i="6" s="1"/>
  <c r="E215" i="6" s="1"/>
  <c r="E216" i="6" s="1"/>
  <c r="E217" i="6" s="1"/>
  <c r="E218" i="6" s="1"/>
  <c r="E219" i="6" s="1"/>
  <c r="E220" i="6" s="1"/>
  <c r="E221" i="6" s="1"/>
  <c r="E222" i="6" s="1"/>
  <c r="E223" i="6" s="1"/>
  <c r="E224" i="6" s="1"/>
  <c r="E225" i="6" s="1"/>
  <c r="E226" i="6" s="1"/>
  <c r="E227" i="6" s="1"/>
  <c r="E228" i="6" s="1"/>
  <c r="E229" i="6" s="1"/>
  <c r="S2" i="21"/>
  <c r="A10" i="35"/>
  <c r="Y7" i="23"/>
  <c r="E9" i="22"/>
  <c r="E10" i="22" s="1"/>
  <c r="E11" i="22" s="1"/>
  <c r="E12" i="22" s="1"/>
  <c r="E13" i="22" s="1"/>
  <c r="E14" i="22" s="1"/>
  <c r="E15" i="22" s="1"/>
  <c r="E16" i="22" s="1"/>
  <c r="E17" i="22" s="1"/>
  <c r="E18" i="22" s="1"/>
  <c r="E19" i="22" s="1"/>
  <c r="E20" i="22" s="1"/>
  <c r="E21" i="22" s="1"/>
  <c r="E22" i="22" s="1"/>
  <c r="E23" i="22" s="1"/>
  <c r="E24" i="22" s="1"/>
  <c r="E25" i="22" s="1"/>
  <c r="E26" i="22" s="1"/>
  <c r="E27" i="22" s="1"/>
  <c r="E28" i="22" s="1"/>
  <c r="E29" i="22" s="1"/>
  <c r="E30" i="22" s="1"/>
  <c r="E31" i="22" s="1"/>
  <c r="E32" i="22" s="1"/>
  <c r="E33" i="22" s="1"/>
  <c r="E34" i="22" s="1"/>
  <c r="E35" i="22" s="1"/>
  <c r="E36" i="22" s="1"/>
  <c r="E37" i="22" s="1"/>
  <c r="E38" i="22" s="1"/>
  <c r="E39" i="22" s="1"/>
  <c r="E40" i="22" s="1"/>
  <c r="E41" i="22" s="1"/>
  <c r="E42" i="22" s="1"/>
  <c r="E43" i="22" s="1"/>
  <c r="E44" i="22" s="1"/>
  <c r="E45" i="22" s="1"/>
  <c r="E46" i="22" s="1"/>
  <c r="E47" i="22" s="1"/>
  <c r="E48" i="22" s="1"/>
  <c r="E49" i="22" s="1"/>
  <c r="E50" i="22" s="1"/>
  <c r="E51" i="22" s="1"/>
  <c r="E52" i="22" s="1"/>
  <c r="E53" i="22" s="1"/>
  <c r="E54" i="22" s="1"/>
  <c r="E55" i="22" s="1"/>
  <c r="E56" i="22" s="1"/>
  <c r="E57" i="22" s="1"/>
  <c r="E58" i="22" s="1"/>
  <c r="E59" i="22" s="1"/>
  <c r="E60" i="22" s="1"/>
  <c r="E61" i="22" s="1"/>
  <c r="E62" i="22" s="1"/>
  <c r="E63" i="22" s="1"/>
  <c r="E64" i="22" s="1"/>
  <c r="E65" i="22" s="1"/>
  <c r="E66" i="22" s="1"/>
  <c r="E67" i="22" s="1"/>
  <c r="E68" i="22" s="1"/>
  <c r="E69" i="22" s="1"/>
  <c r="E70" i="22" s="1"/>
  <c r="E71" i="22" s="1"/>
  <c r="E72" i="22" s="1"/>
  <c r="E73" i="22" s="1"/>
  <c r="E74" i="22" s="1"/>
  <c r="E75" i="22" s="1"/>
  <c r="E76" i="22" s="1"/>
  <c r="E77" i="22" s="1"/>
  <c r="E78" i="22" s="1"/>
  <c r="E79" i="22" s="1"/>
  <c r="E80" i="22" s="1"/>
  <c r="E81" i="22" s="1"/>
  <c r="E82" i="22" s="1"/>
  <c r="E83" i="22" s="1"/>
  <c r="E84" i="22" s="1"/>
  <c r="E85" i="22" s="1"/>
  <c r="E86" i="22" s="1"/>
  <c r="E87" i="22" s="1"/>
  <c r="E88" i="22" s="1"/>
  <c r="E89" i="22" s="1"/>
  <c r="E90" i="22" s="1"/>
  <c r="E91" i="22" s="1"/>
  <c r="E92" i="22" s="1"/>
  <c r="E93" i="22" s="1"/>
  <c r="E94" i="22" s="1"/>
  <c r="E95" i="22" s="1"/>
  <c r="E96" i="22" s="1"/>
  <c r="E97" i="22" s="1"/>
  <c r="E98" i="22" s="1"/>
  <c r="E99" i="22" s="1"/>
  <c r="E100" i="22" s="1"/>
  <c r="E101" i="22" s="1"/>
  <c r="E102" i="22" s="1"/>
  <c r="E103" i="22" s="1"/>
  <c r="E104" i="22" s="1"/>
  <c r="E105" i="22" s="1"/>
  <c r="E106" i="22" s="1"/>
  <c r="E107" i="22" s="1"/>
  <c r="E108" i="22" s="1"/>
  <c r="E109" i="22" s="1"/>
  <c r="E110" i="22" s="1"/>
  <c r="E111" i="22" s="1"/>
  <c r="E112" i="22" s="1"/>
  <c r="E113" i="22" s="1"/>
  <c r="E114" i="22" s="1"/>
  <c r="E115" i="22" s="1"/>
  <c r="E116" i="22" s="1"/>
  <c r="E117" i="22" s="1"/>
  <c r="E118" i="22" s="1"/>
  <c r="E119" i="22" s="1"/>
  <c r="E120" i="22" s="1"/>
  <c r="E121" i="22" s="1"/>
  <c r="E122" i="22" s="1"/>
  <c r="E123" i="22" s="1"/>
  <c r="E124" i="22" s="1"/>
  <c r="E125" i="22" s="1"/>
  <c r="E126" i="22" s="1"/>
  <c r="E127" i="22" s="1"/>
  <c r="E128" i="22" s="1"/>
  <c r="E129" i="22" s="1"/>
  <c r="E130" i="22" s="1"/>
  <c r="E131" i="22" s="1"/>
  <c r="E132" i="22" s="1"/>
  <c r="E133" i="22" s="1"/>
  <c r="E134" i="22" s="1"/>
  <c r="E135" i="22" s="1"/>
  <c r="E136" i="22" s="1"/>
  <c r="E137" i="22" s="1"/>
  <c r="E138" i="22" s="1"/>
  <c r="E139" i="22" s="1"/>
  <c r="E140" i="22" s="1"/>
  <c r="E141" i="22" s="1"/>
  <c r="E142" i="22" s="1"/>
  <c r="E143" i="22" s="1"/>
  <c r="E144" i="22" s="1"/>
  <c r="E145" i="22" s="1"/>
  <c r="E146" i="22" s="1"/>
  <c r="E147" i="22" s="1"/>
  <c r="E148" i="22" s="1"/>
  <c r="E149" i="22" s="1"/>
  <c r="E150" i="22" s="1"/>
  <c r="E151" i="22" s="1"/>
  <c r="E152" i="22" s="1"/>
  <c r="E153" i="22" s="1"/>
  <c r="E154" i="22" s="1"/>
  <c r="E155" i="22" s="1"/>
  <c r="E156" i="22" s="1"/>
  <c r="E157" i="22" s="1"/>
  <c r="E158" i="22" s="1"/>
  <c r="E159" i="22" s="1"/>
  <c r="E160" i="22" s="1"/>
  <c r="E161" i="22" s="1"/>
  <c r="E162" i="22" s="1"/>
  <c r="E163" i="22" s="1"/>
  <c r="E164" i="22" s="1"/>
  <c r="E165" i="22" s="1"/>
  <c r="E166" i="22" s="1"/>
  <c r="E167" i="22" s="1"/>
  <c r="E168" i="22" s="1"/>
  <c r="E169" i="22" s="1"/>
  <c r="E170" i="22" s="1"/>
  <c r="E171" i="22" s="1"/>
  <c r="E172" i="22" s="1"/>
  <c r="E173" i="22" s="1"/>
  <c r="E174" i="22" s="1"/>
  <c r="E175" i="22" s="1"/>
  <c r="E176" i="22" s="1"/>
  <c r="E177" i="22" s="1"/>
  <c r="E178" i="22" s="1"/>
  <c r="E179" i="22" s="1"/>
  <c r="E180" i="22" s="1"/>
  <c r="E181" i="22" s="1"/>
  <c r="E182" i="22" s="1"/>
  <c r="E183" i="22" s="1"/>
  <c r="E184" i="22" s="1"/>
  <c r="E185" i="22" s="1"/>
  <c r="E186" i="22" s="1"/>
  <c r="E187" i="22" s="1"/>
  <c r="E188" i="22" s="1"/>
  <c r="E189" i="22" s="1"/>
  <c r="E190" i="22" s="1"/>
  <c r="E191" i="22" s="1"/>
  <c r="E192" i="22" s="1"/>
  <c r="E193" i="22" s="1"/>
  <c r="E194" i="22" s="1"/>
  <c r="E195" i="22" s="1"/>
  <c r="E196" i="22" s="1"/>
  <c r="E197" i="22" s="1"/>
  <c r="E198" i="22" s="1"/>
  <c r="E199" i="22" s="1"/>
  <c r="E200" i="22" s="1"/>
  <c r="E201" i="22" s="1"/>
  <c r="E202" i="22" s="1"/>
  <c r="E203" i="22" s="1"/>
  <c r="E204" i="22" s="1"/>
  <c r="E205" i="22" s="1"/>
  <c r="E206" i="22" s="1"/>
  <c r="E207" i="22" s="1"/>
  <c r="E208" i="22" s="1"/>
  <c r="E209" i="22" s="1"/>
  <c r="E210" i="22" s="1"/>
  <c r="E211" i="22" s="1"/>
  <c r="E212" i="22" s="1"/>
  <c r="E213" i="22" s="1"/>
  <c r="E214" i="22" s="1"/>
  <c r="E215" i="22" s="1"/>
  <c r="E216" i="22" s="1"/>
  <c r="E217" i="22" s="1"/>
  <c r="E218" i="22" s="1"/>
  <c r="E219" i="22" s="1"/>
  <c r="E220" i="22" s="1"/>
  <c r="E221" i="22" s="1"/>
  <c r="E222" i="22" s="1"/>
  <c r="E223" i="22" s="1"/>
  <c r="E224" i="22" s="1"/>
  <c r="E225" i="22" s="1"/>
  <c r="E226" i="22" s="1"/>
  <c r="E227" i="22" s="1"/>
  <c r="E228" i="22" s="1"/>
  <c r="E229" i="22" s="1"/>
  <c r="E230" i="22" s="1"/>
  <c r="E231" i="22" s="1"/>
  <c r="Q10" i="29"/>
  <c r="N5" i="23"/>
  <c r="H7" i="23"/>
  <c r="I7" i="23"/>
  <c r="S10" i="29" l="1"/>
  <c r="U11" i="29"/>
  <c r="K4" i="23"/>
  <c r="L4" i="23" s="1"/>
  <c r="M15" i="21"/>
  <c r="N14" i="21"/>
  <c r="O15" i="21"/>
  <c r="L14" i="21"/>
  <c r="N15" i="21"/>
  <c r="O14" i="21"/>
  <c r="M14" i="21"/>
  <c r="L15" i="21"/>
  <c r="S2" i="6"/>
  <c r="T2" i="6"/>
  <c r="A11" i="35"/>
  <c r="Q2" i="22"/>
  <c r="Y8" i="23"/>
  <c r="R2" i="22"/>
  <c r="M13" i="21"/>
  <c r="N13" i="21"/>
  <c r="O13" i="21"/>
  <c r="L13" i="21"/>
  <c r="M12" i="21"/>
  <c r="M11" i="21"/>
  <c r="O12" i="21"/>
  <c r="O11" i="21"/>
  <c r="N12" i="21"/>
  <c r="L12" i="21"/>
  <c r="N11" i="21"/>
  <c r="L11" i="21"/>
  <c r="N15" i="23"/>
  <c r="N13" i="23"/>
  <c r="N12" i="23"/>
  <c r="N16" i="23"/>
  <c r="N14" i="23"/>
  <c r="Q11" i="29"/>
  <c r="L10" i="21"/>
  <c r="H8" i="23"/>
  <c r="M10" i="21"/>
  <c r="N10" i="21"/>
  <c r="N11" i="23"/>
  <c r="O10" i="21"/>
  <c r="I8" i="23"/>
  <c r="S11" i="29" l="1"/>
  <c r="U12" i="29"/>
  <c r="O14" i="6"/>
  <c r="N15" i="6"/>
  <c r="L15" i="6"/>
  <c r="O15" i="6"/>
  <c r="M15" i="6"/>
  <c r="Y9" i="23"/>
  <c r="A12" i="35"/>
  <c r="J15" i="22"/>
  <c r="K14" i="22"/>
  <c r="J14" i="22"/>
  <c r="K15" i="22"/>
  <c r="M14" i="6"/>
  <c r="N14" i="6"/>
  <c r="L14" i="6"/>
  <c r="L13" i="6"/>
  <c r="N13" i="6"/>
  <c r="O13" i="6"/>
  <c r="M13" i="6"/>
  <c r="K13" i="22"/>
  <c r="J13" i="22"/>
  <c r="M11" i="6"/>
  <c r="L12" i="6"/>
  <c r="N11" i="6"/>
  <c r="O11" i="6"/>
  <c r="N12" i="6"/>
  <c r="M12" i="6"/>
  <c r="O12" i="6"/>
  <c r="L11" i="6"/>
  <c r="K12" i="22"/>
  <c r="J11" i="22"/>
  <c r="J12" i="22"/>
  <c r="K11" i="22"/>
  <c r="Q12" i="29"/>
  <c r="J10" i="22"/>
  <c r="J9" i="22"/>
  <c r="K10" i="22"/>
  <c r="K9" i="22"/>
  <c r="O9" i="21"/>
  <c r="M8" i="21"/>
  <c r="L7" i="21"/>
  <c r="M9" i="21"/>
  <c r="M10" i="6"/>
  <c r="H9" i="23"/>
  <c r="N10" i="23"/>
  <c r="N7" i="21"/>
  <c r="L8" i="21"/>
  <c r="O9" i="6"/>
  <c r="O8" i="21"/>
  <c r="L10" i="6"/>
  <c r="K8" i="22"/>
  <c r="J8" i="22"/>
  <c r="N9" i="21"/>
  <c r="O10" i="6"/>
  <c r="N9" i="6"/>
  <c r="L9" i="6"/>
  <c r="M7" i="21"/>
  <c r="O7" i="21"/>
  <c r="N10" i="6"/>
  <c r="I9" i="23"/>
  <c r="L9" i="21"/>
  <c r="N9" i="23"/>
  <c r="M9" i="6"/>
  <c r="N8" i="21"/>
  <c r="S12" i="29" l="1"/>
  <c r="U13" i="29"/>
  <c r="A13" i="35"/>
  <c r="Y10" i="23"/>
  <c r="Q13" i="29"/>
  <c r="H10" i="23"/>
  <c r="I10" i="23"/>
  <c r="S13" i="29" l="1"/>
  <c r="U14" i="29"/>
  <c r="Y11" i="23"/>
  <c r="A14" i="35"/>
  <c r="Q14" i="29"/>
  <c r="I11" i="23"/>
  <c r="K5" i="22"/>
  <c r="J4" i="22"/>
  <c r="H13" i="35"/>
  <c r="M6" i="6"/>
  <c r="Q5" i="26"/>
  <c r="D11" i="35"/>
  <c r="Q4" i="26"/>
  <c r="I9" i="35"/>
  <c r="P5" i="26"/>
  <c r="D10" i="35"/>
  <c r="M6" i="21"/>
  <c r="H4" i="26"/>
  <c r="L4" i="6"/>
  <c r="K4" i="22"/>
  <c r="M5" i="6"/>
  <c r="H11" i="23"/>
  <c r="I8" i="35"/>
  <c r="F9" i="35"/>
  <c r="G6" i="23"/>
  <c r="L5" i="21"/>
  <c r="G11" i="35"/>
  <c r="H11" i="35"/>
  <c r="I12" i="35"/>
  <c r="L4" i="21"/>
  <c r="G13" i="35"/>
  <c r="I4" i="27"/>
  <c r="G12" i="35"/>
  <c r="N4" i="6"/>
  <c r="O6" i="6"/>
  <c r="K6" i="22"/>
  <c r="N6" i="21"/>
  <c r="G9" i="35"/>
  <c r="G8" i="23"/>
  <c r="O4" i="21"/>
  <c r="N7" i="6"/>
  <c r="C12" i="35"/>
  <c r="O5" i="6"/>
  <c r="M7" i="6"/>
  <c r="M4" i="6"/>
  <c r="H12" i="35"/>
  <c r="G4" i="26"/>
  <c r="G5" i="23"/>
  <c r="M5" i="21"/>
  <c r="L8" i="6"/>
  <c r="N7" i="23"/>
  <c r="H5" i="27"/>
  <c r="Y5" i="26"/>
  <c r="G4" i="24"/>
  <c r="C9" i="35"/>
  <c r="G9" i="23"/>
  <c r="I4" i="24"/>
  <c r="L6" i="21"/>
  <c r="O4" i="26"/>
  <c r="M8" i="6"/>
  <c r="N6" i="6"/>
  <c r="X5" i="26"/>
  <c r="N8" i="6"/>
  <c r="E9" i="35"/>
  <c r="L6" i="6"/>
  <c r="H5" i="24"/>
  <c r="P4" i="26"/>
  <c r="N4" i="21"/>
  <c r="M4" i="26"/>
  <c r="F11" i="35"/>
  <c r="E12" i="35"/>
  <c r="H233" i="23"/>
  <c r="F10" i="35"/>
  <c r="K4" i="26"/>
  <c r="N5" i="6"/>
  <c r="O4" i="6"/>
  <c r="F13" i="35"/>
  <c r="G233" i="23"/>
  <c r="N5" i="26"/>
  <c r="J6" i="22"/>
  <c r="N5" i="21"/>
  <c r="G10" i="23"/>
  <c r="C13" i="35"/>
  <c r="C11" i="35"/>
  <c r="N4" i="26"/>
  <c r="F4" i="27"/>
  <c r="E13" i="35"/>
  <c r="B4" i="39"/>
  <c r="E11" i="35"/>
  <c r="O7" i="6"/>
  <c r="H4" i="27"/>
  <c r="I10" i="35"/>
  <c r="K7" i="22"/>
  <c r="D9" i="35"/>
  <c r="F5" i="27"/>
  <c r="O5" i="21"/>
  <c r="I4" i="26"/>
  <c r="L7" i="6"/>
  <c r="G5" i="27"/>
  <c r="N6" i="23"/>
  <c r="E10" i="35"/>
  <c r="L4" i="26"/>
  <c r="J4" i="26"/>
  <c r="F4" i="24"/>
  <c r="G10" i="35"/>
  <c r="M4" i="21"/>
  <c r="J7" i="22"/>
  <c r="O6" i="21"/>
  <c r="H10" i="35"/>
  <c r="I5" i="24"/>
  <c r="G4" i="27"/>
  <c r="C10" i="35"/>
  <c r="L5" i="6"/>
  <c r="D12" i="35"/>
  <c r="N8" i="23"/>
  <c r="O5" i="26"/>
  <c r="I13" i="35"/>
  <c r="H9" i="35"/>
  <c r="F5" i="24"/>
  <c r="I11" i="35"/>
  <c r="H4" i="24"/>
  <c r="D13" i="35"/>
  <c r="G7" i="23"/>
  <c r="J5" i="22"/>
  <c r="G5" i="24"/>
  <c r="I5" i="27"/>
  <c r="F12" i="35"/>
  <c r="O8" i="6"/>
  <c r="F4" i="26"/>
  <c r="S14" i="29" l="1"/>
  <c r="U15" i="29"/>
  <c r="J7" i="23"/>
  <c r="K7" i="23" s="1"/>
  <c r="L7" i="23" s="1"/>
  <c r="J9" i="23"/>
  <c r="K9" i="23" s="1"/>
  <c r="L9" i="23" s="1"/>
  <c r="J5" i="23"/>
  <c r="K5" i="23" s="1"/>
  <c r="L5" i="23" s="1"/>
  <c r="J10" i="23"/>
  <c r="K10" i="23" s="1"/>
  <c r="L10" i="23" s="1"/>
  <c r="J8" i="23"/>
  <c r="K8" i="23" s="1"/>
  <c r="L8" i="23" s="1"/>
  <c r="J6" i="23"/>
  <c r="K6" i="23" s="1"/>
  <c r="L6" i="23" s="1"/>
  <c r="J233" i="23"/>
  <c r="K233" i="23" s="1"/>
  <c r="L233" i="23" s="1"/>
  <c r="A15" i="35"/>
  <c r="Y12" i="23"/>
  <c r="Q15" i="29"/>
  <c r="E14" i="35"/>
  <c r="C14" i="35"/>
  <c r="B10" i="39"/>
  <c r="H14" i="35"/>
  <c r="B7" i="39"/>
  <c r="K5" i="26"/>
  <c r="M5" i="26"/>
  <c r="L5" i="26"/>
  <c r="D14" i="35"/>
  <c r="F14" i="35"/>
  <c r="H5" i="26"/>
  <c r="I12" i="23"/>
  <c r="B11" i="39"/>
  <c r="J5" i="26"/>
  <c r="F5" i="26"/>
  <c r="B9" i="39"/>
  <c r="I14" i="35"/>
  <c r="I5" i="26"/>
  <c r="H12" i="23"/>
  <c r="B8" i="39"/>
  <c r="G5" i="26"/>
  <c r="G11" i="23"/>
  <c r="G14" i="35"/>
  <c r="S15" i="29" l="1"/>
  <c r="U16" i="29"/>
  <c r="J11" i="23"/>
  <c r="K11" i="23" s="1"/>
  <c r="L11" i="23" s="1"/>
  <c r="A16" i="35"/>
  <c r="Y13" i="23"/>
  <c r="Q16" i="29"/>
  <c r="G8" i="39"/>
  <c r="I15" i="35"/>
  <c r="J8" i="39"/>
  <c r="G9" i="39"/>
  <c r="L11" i="39"/>
  <c r="F10" i="39"/>
  <c r="G15" i="35"/>
  <c r="L8" i="39"/>
  <c r="D15" i="35"/>
  <c r="H8" i="39"/>
  <c r="J11" i="39"/>
  <c r="F9" i="39"/>
  <c r="I13" i="23"/>
  <c r="F7" i="39"/>
  <c r="F11" i="39"/>
  <c r="J10" i="39"/>
  <c r="I9" i="39"/>
  <c r="H10" i="39"/>
  <c r="G7" i="39"/>
  <c r="E15" i="35"/>
  <c r="G10" i="39"/>
  <c r="I8" i="39"/>
  <c r="L7" i="39"/>
  <c r="K8" i="39"/>
  <c r="G12" i="23"/>
  <c r="G11" i="39"/>
  <c r="K10" i="39"/>
  <c r="K7" i="39"/>
  <c r="L9" i="39"/>
  <c r="H15" i="35"/>
  <c r="H9" i="39"/>
  <c r="K11" i="39"/>
  <c r="I10" i="39"/>
  <c r="H7" i="39"/>
  <c r="H11" i="39"/>
  <c r="L10" i="39"/>
  <c r="F15" i="35"/>
  <c r="K9" i="39"/>
  <c r="I7" i="39"/>
  <c r="J7" i="39"/>
  <c r="H13" i="23"/>
  <c r="P15" i="23" s="1"/>
  <c r="I11" i="39"/>
  <c r="C15" i="35"/>
  <c r="J9" i="39"/>
  <c r="F8" i="39"/>
  <c r="S16" i="29" l="1"/>
  <c r="U17" i="29"/>
  <c r="J12" i="23"/>
  <c r="K12" i="23" s="1"/>
  <c r="L12" i="23" s="1"/>
  <c r="A17" i="35"/>
  <c r="Y14" i="23"/>
  <c r="Q17" i="29"/>
  <c r="C16" i="35"/>
  <c r="I16" i="35"/>
  <c r="G16" i="35"/>
  <c r="E16" i="35"/>
  <c r="G13" i="23"/>
  <c r="O15" i="23" s="1"/>
  <c r="D16" i="35"/>
  <c r="F16" i="35"/>
  <c r="H16" i="35"/>
  <c r="I14" i="23"/>
  <c r="H14" i="23"/>
  <c r="P16" i="23" s="1"/>
  <c r="Q15" i="23" l="1"/>
  <c r="S17" i="29"/>
  <c r="U18" i="29"/>
  <c r="J13" i="23"/>
  <c r="K13" i="23" s="1"/>
  <c r="L13" i="23" s="1"/>
  <c r="A18" i="35"/>
  <c r="Y15" i="23"/>
  <c r="C17" i="35"/>
  <c r="Q18" i="29"/>
  <c r="I15" i="23"/>
  <c r="D17" i="35"/>
  <c r="H17" i="35"/>
  <c r="I17" i="35"/>
  <c r="G17" i="35"/>
  <c r="E17" i="35"/>
  <c r="F17" i="35"/>
  <c r="H15" i="23"/>
  <c r="G14" i="23"/>
  <c r="O16" i="23" s="1"/>
  <c r="Q16" i="23" l="1"/>
  <c r="S18" i="29"/>
  <c r="U19" i="29"/>
  <c r="J14" i="23"/>
  <c r="K14" i="23" s="1"/>
  <c r="L14" i="23" s="1"/>
  <c r="Y16" i="23"/>
  <c r="A19" i="35"/>
  <c r="C18" i="35"/>
  <c r="Q19" i="29"/>
  <c r="H16" i="23"/>
  <c r="G15" i="23"/>
  <c r="E18" i="35"/>
  <c r="I18" i="35"/>
  <c r="D18" i="35"/>
  <c r="F18" i="35"/>
  <c r="H18" i="35"/>
  <c r="G18" i="35"/>
  <c r="I16" i="23"/>
  <c r="S19" i="29" l="1"/>
  <c r="U20" i="29"/>
  <c r="J15" i="23"/>
  <c r="K15" i="23" s="1"/>
  <c r="L15" i="23" s="1"/>
  <c r="A20" i="35"/>
  <c r="Y17" i="23"/>
  <c r="C19" i="35"/>
  <c r="Q20" i="29"/>
  <c r="E19" i="35"/>
  <c r="G16" i="23"/>
  <c r="G19" i="35"/>
  <c r="D19" i="35"/>
  <c r="I17" i="23"/>
  <c r="I19" i="35"/>
  <c r="H19" i="35"/>
  <c r="H17" i="23"/>
  <c r="F19" i="35"/>
  <c r="S20" i="29" l="1"/>
  <c r="U21" i="29"/>
  <c r="J16" i="23"/>
  <c r="K16" i="23" s="1"/>
  <c r="L16" i="23" s="1"/>
  <c r="A21" i="35"/>
  <c r="Y18" i="23"/>
  <c r="C20" i="35"/>
  <c r="Q21" i="29"/>
  <c r="H20" i="35"/>
  <c r="D20" i="35"/>
  <c r="E20" i="35"/>
  <c r="G17" i="23"/>
  <c r="H18" i="23"/>
  <c r="I20" i="35"/>
  <c r="I18" i="23"/>
  <c r="F20" i="35"/>
  <c r="G20" i="35"/>
  <c r="S21" i="29" l="1"/>
  <c r="U22" i="29"/>
  <c r="U23" i="29"/>
  <c r="J17" i="23"/>
  <c r="K17" i="23" s="1"/>
  <c r="L17" i="23" s="1"/>
  <c r="A22" i="35"/>
  <c r="C21" i="35"/>
  <c r="Y19" i="23"/>
  <c r="Q22" i="29"/>
  <c r="Q23" i="29"/>
  <c r="E21" i="35"/>
  <c r="F21" i="35"/>
  <c r="D21" i="35"/>
  <c r="G18" i="23"/>
  <c r="H19" i="23"/>
  <c r="H21" i="35"/>
  <c r="I19" i="23"/>
  <c r="G21" i="35"/>
  <c r="I21" i="35"/>
  <c r="S23" i="29" l="1"/>
  <c r="S22" i="29"/>
  <c r="U24" i="29"/>
  <c r="J18" i="23"/>
  <c r="K18" i="23" s="1"/>
  <c r="L18" i="23" s="1"/>
  <c r="Y20" i="23"/>
  <c r="A23" i="35"/>
  <c r="C22" i="35"/>
  <c r="Q24" i="29"/>
  <c r="F22" i="35"/>
  <c r="E22" i="35"/>
  <c r="G22" i="35"/>
  <c r="I22" i="35"/>
  <c r="H20" i="23"/>
  <c r="H22" i="35"/>
  <c r="I20" i="23"/>
  <c r="D22" i="35"/>
  <c r="G19" i="23"/>
  <c r="S24" i="29" l="1"/>
  <c r="U25" i="29"/>
  <c r="J19" i="23"/>
  <c r="K19" i="23" s="1"/>
  <c r="L19" i="23" s="1"/>
  <c r="Y21" i="23"/>
  <c r="C23" i="35"/>
  <c r="Q25" i="29"/>
  <c r="H23" i="35"/>
  <c r="E23" i="35"/>
  <c r="G23" i="35"/>
  <c r="I21" i="23"/>
  <c r="I23" i="35"/>
  <c r="D23" i="35"/>
  <c r="G20" i="23"/>
  <c r="F23" i="35"/>
  <c r="H21" i="23"/>
  <c r="S25" i="29" l="1"/>
  <c r="U26" i="29"/>
  <c r="J20" i="23"/>
  <c r="K20" i="23" s="1"/>
  <c r="L20" i="23" s="1"/>
  <c r="Y22" i="23"/>
  <c r="Q26" i="29"/>
  <c r="I22" i="23"/>
  <c r="G21" i="23"/>
  <c r="H22" i="23"/>
  <c r="S26" i="29" l="1"/>
  <c r="U27" i="29"/>
  <c r="J21" i="23"/>
  <c r="K21" i="23" s="1"/>
  <c r="L21" i="23" s="1"/>
  <c r="Y23" i="23"/>
  <c r="Q27" i="29"/>
  <c r="I23" i="23"/>
  <c r="H23" i="23"/>
  <c r="G22" i="23"/>
  <c r="S27" i="29" l="1"/>
  <c r="U28" i="29"/>
  <c r="J22" i="23"/>
  <c r="K22" i="23" s="1"/>
  <c r="L22" i="23" s="1"/>
  <c r="Y24" i="23"/>
  <c r="Q28" i="29"/>
  <c r="G23" i="23"/>
  <c r="H24" i="23"/>
  <c r="I24" i="23"/>
  <c r="S28" i="29" l="1"/>
  <c r="U29" i="29"/>
  <c r="J23" i="23"/>
  <c r="K23" i="23" s="1"/>
  <c r="L23" i="23" s="1"/>
  <c r="Y25" i="23"/>
  <c r="Q29" i="29"/>
  <c r="G24" i="23"/>
  <c r="I25" i="23"/>
  <c r="H25" i="23"/>
  <c r="S29" i="29" l="1"/>
  <c r="U30" i="29"/>
  <c r="J24" i="23"/>
  <c r="K24" i="23" s="1"/>
  <c r="L24" i="23" s="1"/>
  <c r="Y26" i="23"/>
  <c r="Q30" i="29"/>
  <c r="H26" i="23"/>
  <c r="I26" i="23"/>
  <c r="G25" i="23"/>
  <c r="S30" i="29" l="1"/>
  <c r="U31" i="29"/>
  <c r="J25" i="23"/>
  <c r="K25" i="23" s="1"/>
  <c r="L25" i="23" s="1"/>
  <c r="Y27" i="23"/>
  <c r="Q31" i="29"/>
  <c r="I27" i="23"/>
  <c r="H27" i="23"/>
  <c r="G26" i="23"/>
  <c r="S31" i="29" l="1"/>
  <c r="U32" i="29"/>
  <c r="J26" i="23"/>
  <c r="K26" i="23" s="1"/>
  <c r="L26" i="23" s="1"/>
  <c r="Y28" i="23"/>
  <c r="Q32" i="29"/>
  <c r="I28" i="23"/>
  <c r="H28" i="23"/>
  <c r="G27" i="23"/>
  <c r="S32" i="29" l="1"/>
  <c r="U33" i="29"/>
  <c r="J27" i="23"/>
  <c r="K27" i="23" s="1"/>
  <c r="L27" i="23" s="1"/>
  <c r="K33" i="29"/>
  <c r="L33" i="29"/>
  <c r="L34" i="29"/>
  <c r="K34" i="29"/>
  <c r="K35" i="29"/>
  <c r="L35" i="29"/>
  <c r="K6" i="29"/>
  <c r="K30" i="29"/>
  <c r="K32" i="29"/>
  <c r="K7" i="29"/>
  <c r="K29" i="29"/>
  <c r="L6" i="29"/>
  <c r="L7" i="29"/>
  <c r="L32" i="29"/>
  <c r="K36" i="29"/>
  <c r="K31" i="29"/>
  <c r="L37" i="29"/>
  <c r="L29" i="29"/>
  <c r="L36" i="29"/>
  <c r="L31" i="29"/>
  <c r="L30" i="29"/>
  <c r="K37" i="29"/>
  <c r="Y29" i="23"/>
  <c r="Q33" i="29"/>
  <c r="M6" i="29"/>
  <c r="G28" i="23"/>
  <c r="H29" i="23"/>
  <c r="I29" i="23"/>
  <c r="S33" i="29" l="1"/>
  <c r="U34" i="29"/>
  <c r="J28" i="23"/>
  <c r="K28" i="23" s="1"/>
  <c r="L28" i="23" s="1"/>
  <c r="Y30" i="23"/>
  <c r="Q34" i="29"/>
  <c r="H30" i="23"/>
  <c r="G29" i="23"/>
  <c r="I30" i="23"/>
  <c r="S34" i="29" l="1"/>
  <c r="U35" i="29"/>
  <c r="J29" i="23"/>
  <c r="K29" i="23" s="1"/>
  <c r="L29" i="23" s="1"/>
  <c r="Y31" i="23"/>
  <c r="Q35" i="29"/>
  <c r="H31" i="23"/>
  <c r="G30" i="23"/>
  <c r="I31" i="23"/>
  <c r="S35" i="29" l="1"/>
  <c r="U36" i="29"/>
  <c r="J30" i="23"/>
  <c r="K30" i="23" s="1"/>
  <c r="L30" i="23" s="1"/>
  <c r="Y32" i="23"/>
  <c r="Q36" i="29"/>
  <c r="I32" i="23"/>
  <c r="H32" i="23"/>
  <c r="G31" i="23"/>
  <c r="S36" i="29" l="1"/>
  <c r="U37" i="29"/>
  <c r="J31" i="23"/>
  <c r="K31" i="23" s="1"/>
  <c r="L31" i="23" s="1"/>
  <c r="Y33" i="23"/>
  <c r="Q37" i="29"/>
  <c r="I33" i="23"/>
  <c r="G32" i="23"/>
  <c r="H33" i="23"/>
  <c r="S37" i="29" l="1"/>
  <c r="U38" i="29"/>
  <c r="J32" i="23"/>
  <c r="K32" i="23" s="1"/>
  <c r="L32" i="23" s="1"/>
  <c r="Y34" i="23"/>
  <c r="Q38" i="29"/>
  <c r="I34" i="23"/>
  <c r="G33" i="23"/>
  <c r="H34" i="23"/>
  <c r="S38" i="29" l="1"/>
  <c r="U39" i="29"/>
  <c r="J33" i="23"/>
  <c r="K33" i="23" s="1"/>
  <c r="L33" i="23" s="1"/>
  <c r="Y35" i="23"/>
  <c r="Q39" i="29"/>
  <c r="I35" i="23"/>
  <c r="H35" i="23"/>
  <c r="G34" i="23"/>
  <c r="S39" i="29" l="1"/>
  <c r="U40" i="29"/>
  <c r="J34" i="23"/>
  <c r="K34" i="23" s="1"/>
  <c r="L34" i="23" s="1"/>
  <c r="Y36" i="23"/>
  <c r="Q40" i="29"/>
  <c r="I36" i="23"/>
  <c r="G35" i="23"/>
  <c r="H36" i="23"/>
  <c r="S40" i="29" l="1"/>
  <c r="U41" i="29"/>
  <c r="J35" i="23"/>
  <c r="K35" i="23" s="1"/>
  <c r="L35" i="23" s="1"/>
  <c r="Y37" i="23"/>
  <c r="Q41" i="29"/>
  <c r="I37" i="23"/>
  <c r="G36" i="23"/>
  <c r="H37" i="23"/>
  <c r="S41" i="29" l="1"/>
  <c r="U42" i="29"/>
  <c r="J36" i="23"/>
  <c r="K36" i="23" s="1"/>
  <c r="L36" i="23" s="1"/>
  <c r="Y38" i="23"/>
  <c r="Q42" i="29"/>
  <c r="H38" i="23"/>
  <c r="I38" i="23"/>
  <c r="G37" i="23"/>
  <c r="S42" i="29" l="1"/>
  <c r="U43" i="29"/>
  <c r="J37" i="23"/>
  <c r="K37" i="23" s="1"/>
  <c r="L37" i="23" s="1"/>
  <c r="Y39" i="23"/>
  <c r="Q43" i="29"/>
  <c r="H39" i="23"/>
  <c r="G38" i="23"/>
  <c r="I39" i="23"/>
  <c r="S43" i="29" l="1"/>
  <c r="U44" i="29"/>
  <c r="J38" i="23"/>
  <c r="K38" i="23" s="1"/>
  <c r="L38" i="23" s="1"/>
  <c r="Y40" i="23"/>
  <c r="Q44" i="29"/>
  <c r="H40" i="23"/>
  <c r="I40" i="23"/>
  <c r="G39" i="23"/>
  <c r="S44" i="29" l="1"/>
  <c r="U45" i="29"/>
  <c r="J39" i="23"/>
  <c r="K39" i="23" s="1"/>
  <c r="L39" i="23" s="1"/>
  <c r="Y41" i="23"/>
  <c r="Q45" i="29"/>
  <c r="H41" i="23"/>
  <c r="G40" i="23"/>
  <c r="I41" i="23"/>
  <c r="S45" i="29" l="1"/>
  <c r="U46" i="29"/>
  <c r="J40" i="23"/>
  <c r="K40" i="23" s="1"/>
  <c r="L40" i="23" s="1"/>
  <c r="Y42" i="23"/>
  <c r="Q46" i="29"/>
  <c r="H42" i="23"/>
  <c r="G41" i="23"/>
  <c r="I42" i="23"/>
  <c r="S46" i="29" l="1"/>
  <c r="U47" i="29"/>
  <c r="J41" i="23"/>
  <c r="K41" i="23" s="1"/>
  <c r="L41" i="23" s="1"/>
  <c r="Y43" i="23"/>
  <c r="Q47" i="29"/>
  <c r="H43" i="23"/>
  <c r="G42" i="23"/>
  <c r="I43" i="23"/>
  <c r="S47" i="29" l="1"/>
  <c r="U48" i="29"/>
  <c r="J42" i="23"/>
  <c r="K42" i="23" s="1"/>
  <c r="L42" i="23" s="1"/>
  <c r="Y44" i="23"/>
  <c r="Q48" i="29"/>
  <c r="H44" i="23"/>
  <c r="G43" i="23"/>
  <c r="I44" i="23"/>
  <c r="S48" i="29" l="1"/>
  <c r="U49" i="29"/>
  <c r="J43" i="23"/>
  <c r="K43" i="23" s="1"/>
  <c r="L43" i="23" s="1"/>
  <c r="Y45" i="23"/>
  <c r="Q49" i="29"/>
  <c r="H45" i="23"/>
  <c r="I45" i="23"/>
  <c r="G44" i="23"/>
  <c r="S49" i="29" l="1"/>
  <c r="U50" i="29"/>
  <c r="J44" i="23"/>
  <c r="K44" i="23" s="1"/>
  <c r="L44" i="23" s="1"/>
  <c r="Y46" i="23"/>
  <c r="Q50" i="29"/>
  <c r="H46" i="23"/>
  <c r="I46" i="23"/>
  <c r="G45" i="23"/>
  <c r="S50" i="29" l="1"/>
  <c r="U51" i="29"/>
  <c r="J45" i="23"/>
  <c r="K45" i="23" s="1"/>
  <c r="L45" i="23" s="1"/>
  <c r="Y47" i="23"/>
  <c r="Q51" i="29"/>
  <c r="H47" i="23"/>
  <c r="I47" i="23"/>
  <c r="G46" i="23"/>
  <c r="S51" i="29" l="1"/>
  <c r="U52" i="29"/>
  <c r="J46" i="23"/>
  <c r="K46" i="23" s="1"/>
  <c r="L46" i="23" s="1"/>
  <c r="Y48" i="23"/>
  <c r="Q52" i="29"/>
  <c r="H48" i="23"/>
  <c r="G47" i="23"/>
  <c r="I48" i="23"/>
  <c r="S52" i="29" l="1"/>
  <c r="U53" i="29"/>
  <c r="J47" i="23"/>
  <c r="K47" i="23" s="1"/>
  <c r="L47" i="23" s="1"/>
  <c r="Y49" i="23"/>
  <c r="Q53" i="29"/>
  <c r="I49" i="23"/>
  <c r="G48" i="23"/>
  <c r="H49" i="23"/>
  <c r="S53" i="29" l="1"/>
  <c r="U54" i="29"/>
  <c r="J48" i="23"/>
  <c r="K48" i="23" s="1"/>
  <c r="L48" i="23" s="1"/>
  <c r="Y50" i="23"/>
  <c r="Q54" i="29"/>
  <c r="I50" i="23"/>
  <c r="H6" i="29"/>
  <c r="G49" i="23"/>
  <c r="H50" i="23"/>
  <c r="G6" i="29"/>
  <c r="F6" i="29"/>
  <c r="I6" i="29"/>
  <c r="S54" i="29" l="1"/>
  <c r="U55" i="29"/>
  <c r="J49" i="23"/>
  <c r="K49" i="23" s="1"/>
  <c r="L49" i="23" s="1"/>
  <c r="Y51" i="23"/>
  <c r="Q55" i="29"/>
  <c r="H51" i="23"/>
  <c r="I51" i="23"/>
  <c r="G50" i="23"/>
  <c r="S55" i="29" l="1"/>
  <c r="U56" i="29"/>
  <c r="J50" i="23"/>
  <c r="K50" i="23" s="1"/>
  <c r="L50" i="23" s="1"/>
  <c r="Y52" i="23"/>
  <c r="Q56" i="29"/>
  <c r="H52" i="23"/>
  <c r="I52" i="23"/>
  <c r="G51" i="23"/>
  <c r="S56" i="29" l="1"/>
  <c r="U57" i="29"/>
  <c r="J51" i="23"/>
  <c r="K51" i="23" s="1"/>
  <c r="L51" i="23" s="1"/>
  <c r="Y53" i="23"/>
  <c r="Q57" i="29"/>
  <c r="H53" i="23"/>
  <c r="I53" i="23"/>
  <c r="G52" i="23"/>
  <c r="S57" i="29" l="1"/>
  <c r="U58" i="29"/>
  <c r="J52" i="23"/>
  <c r="K52" i="23" s="1"/>
  <c r="L52" i="23" s="1"/>
  <c r="Y54" i="23"/>
  <c r="Q58" i="29"/>
  <c r="H54" i="23"/>
  <c r="G53" i="23"/>
  <c r="I54" i="23"/>
  <c r="S58" i="29" l="1"/>
  <c r="U59" i="29"/>
  <c r="J53" i="23"/>
  <c r="K53" i="23" s="1"/>
  <c r="L53" i="23" s="1"/>
  <c r="Y55" i="23"/>
  <c r="Q59" i="29"/>
  <c r="H55" i="23"/>
  <c r="G54" i="23"/>
  <c r="I55" i="23"/>
  <c r="S59" i="29" l="1"/>
  <c r="U60" i="29"/>
  <c r="J54" i="23"/>
  <c r="K54" i="23" s="1"/>
  <c r="L54" i="23" s="1"/>
  <c r="Y56" i="23"/>
  <c r="Q60" i="29"/>
  <c r="H56" i="23"/>
  <c r="I56" i="23"/>
  <c r="G55" i="23"/>
  <c r="S60" i="29" l="1"/>
  <c r="U61" i="29"/>
  <c r="J55" i="23"/>
  <c r="K55" i="23" s="1"/>
  <c r="L55" i="23" s="1"/>
  <c r="Y57" i="23"/>
  <c r="Q61" i="29"/>
  <c r="H57" i="23"/>
  <c r="I57" i="23"/>
  <c r="G56" i="23"/>
  <c r="S61" i="29" l="1"/>
  <c r="U62" i="29"/>
  <c r="J56" i="23"/>
  <c r="K56" i="23" s="1"/>
  <c r="L56" i="23" s="1"/>
  <c r="Y58" i="23"/>
  <c r="Q62" i="29"/>
  <c r="H58" i="23"/>
  <c r="G57" i="23"/>
  <c r="I58" i="23"/>
  <c r="S62" i="29" l="1"/>
  <c r="U63" i="29"/>
  <c r="J57" i="23"/>
  <c r="K57" i="23" s="1"/>
  <c r="L57" i="23" s="1"/>
  <c r="Y59" i="23"/>
  <c r="Q63" i="29"/>
  <c r="I59" i="23"/>
  <c r="H59" i="23"/>
  <c r="G58" i="23"/>
  <c r="S63" i="29" l="1"/>
  <c r="U64" i="29"/>
  <c r="J58" i="23"/>
  <c r="K58" i="23" s="1"/>
  <c r="L58" i="23" s="1"/>
  <c r="Y60" i="23"/>
  <c r="Q64" i="29"/>
  <c r="H60" i="23"/>
  <c r="G59" i="23"/>
  <c r="I60" i="23"/>
  <c r="S64" i="29" l="1"/>
  <c r="U65" i="29"/>
  <c r="J59" i="23"/>
  <c r="K59" i="23" s="1"/>
  <c r="L59" i="23" s="1"/>
  <c r="Y61" i="23"/>
  <c r="Q65" i="29"/>
  <c r="H61" i="23"/>
  <c r="I61" i="23"/>
  <c r="G60" i="23"/>
  <c r="S65" i="29" l="1"/>
  <c r="U66" i="29"/>
  <c r="J60" i="23"/>
  <c r="K60" i="23" s="1"/>
  <c r="L60" i="23" s="1"/>
  <c r="Y62" i="23"/>
  <c r="Q66" i="29"/>
  <c r="H62" i="23"/>
  <c r="I62" i="23"/>
  <c r="G61" i="23"/>
  <c r="S66" i="29" l="1"/>
  <c r="U67" i="29"/>
  <c r="J61" i="23"/>
  <c r="K61" i="23" s="1"/>
  <c r="L61" i="23" s="1"/>
  <c r="Y63" i="23"/>
  <c r="Q67" i="29"/>
  <c r="H63" i="23"/>
  <c r="I63" i="23"/>
  <c r="G62" i="23"/>
  <c r="S67" i="29" l="1"/>
  <c r="U68" i="29"/>
  <c r="J62" i="23"/>
  <c r="K62" i="23" s="1"/>
  <c r="L62" i="23" s="1"/>
  <c r="Y64" i="23"/>
  <c r="Q68" i="29"/>
  <c r="H64" i="23"/>
  <c r="I64" i="23"/>
  <c r="G63" i="23"/>
  <c r="S68" i="29" l="1"/>
  <c r="U69" i="29"/>
  <c r="J63" i="23"/>
  <c r="K63" i="23" s="1"/>
  <c r="L63" i="23" s="1"/>
  <c r="Y65" i="23"/>
  <c r="Q69" i="29"/>
  <c r="I65" i="23"/>
  <c r="H65" i="23"/>
  <c r="G64" i="23"/>
  <c r="S69" i="29" l="1"/>
  <c r="U70" i="29"/>
  <c r="J64" i="23"/>
  <c r="K64" i="23" s="1"/>
  <c r="L64" i="23" s="1"/>
  <c r="Y66" i="23"/>
  <c r="Q70" i="29"/>
  <c r="H66" i="23"/>
  <c r="G65" i="23"/>
  <c r="I66" i="23"/>
  <c r="S70" i="29" l="1"/>
  <c r="U71" i="29"/>
  <c r="J65" i="23"/>
  <c r="K65" i="23" s="1"/>
  <c r="L65" i="23" s="1"/>
  <c r="Y67" i="23"/>
  <c r="Q71" i="29"/>
  <c r="I67" i="23"/>
  <c r="H67" i="23"/>
  <c r="G66" i="23"/>
  <c r="S71" i="29" l="1"/>
  <c r="U72" i="29"/>
  <c r="J66" i="23"/>
  <c r="K66" i="23" s="1"/>
  <c r="L66" i="23" s="1"/>
  <c r="Y68" i="23"/>
  <c r="Q72" i="29"/>
  <c r="I68" i="23"/>
  <c r="H68" i="23"/>
  <c r="G67" i="23"/>
  <c r="S72" i="29" l="1"/>
  <c r="U73" i="29"/>
  <c r="J67" i="23"/>
  <c r="K67" i="23" s="1"/>
  <c r="L67" i="23" s="1"/>
  <c r="Y69" i="23"/>
  <c r="Q73" i="29"/>
  <c r="I69" i="23"/>
  <c r="G68" i="23"/>
  <c r="H69" i="23"/>
  <c r="S73" i="29" l="1"/>
  <c r="U74" i="29"/>
  <c r="J68" i="23"/>
  <c r="K68" i="23" s="1"/>
  <c r="L68" i="23" s="1"/>
  <c r="Y70" i="23"/>
  <c r="Q74" i="29"/>
  <c r="I70" i="23"/>
  <c r="H70" i="23"/>
  <c r="G69" i="23"/>
  <c r="S74" i="29" l="1"/>
  <c r="U75" i="29"/>
  <c r="J69" i="23"/>
  <c r="K69" i="23" s="1"/>
  <c r="L69" i="23" s="1"/>
  <c r="Y71" i="23"/>
  <c r="Q75" i="29"/>
  <c r="I71" i="23"/>
  <c r="H71" i="23"/>
  <c r="G70" i="23"/>
  <c r="S75" i="29" l="1"/>
  <c r="U76" i="29"/>
  <c r="J70" i="23"/>
  <c r="K70" i="23" s="1"/>
  <c r="L70" i="23" s="1"/>
  <c r="Y72" i="23"/>
  <c r="Q76" i="29"/>
  <c r="I72" i="23"/>
  <c r="H72" i="23"/>
  <c r="G71" i="23"/>
  <c r="S76" i="29" l="1"/>
  <c r="U77" i="29"/>
  <c r="J71" i="23"/>
  <c r="K71" i="23" s="1"/>
  <c r="L71" i="23" s="1"/>
  <c r="Y73" i="23"/>
  <c r="Q77" i="29"/>
  <c r="I73" i="23"/>
  <c r="H73" i="23"/>
  <c r="G72" i="23"/>
  <c r="S77" i="29" l="1"/>
  <c r="U78" i="29"/>
  <c r="J72" i="23"/>
  <c r="K72" i="23" s="1"/>
  <c r="L72" i="23" s="1"/>
  <c r="Y74" i="23"/>
  <c r="Q78" i="29"/>
  <c r="I74" i="23"/>
  <c r="H74" i="23"/>
  <c r="G73" i="23"/>
  <c r="S78" i="29" l="1"/>
  <c r="U79" i="29"/>
  <c r="J73" i="23"/>
  <c r="K73" i="23" s="1"/>
  <c r="L73" i="23" s="1"/>
  <c r="Y75" i="23"/>
  <c r="Q79" i="29"/>
  <c r="I75" i="23"/>
  <c r="H75" i="23"/>
  <c r="G74" i="23"/>
  <c r="S79" i="29" l="1"/>
  <c r="U80" i="29"/>
  <c r="J74" i="23"/>
  <c r="K74" i="23" s="1"/>
  <c r="L74" i="23" s="1"/>
  <c r="Y76" i="23"/>
  <c r="Q80" i="29"/>
  <c r="I76" i="23"/>
  <c r="H76" i="23"/>
  <c r="G75" i="23"/>
  <c r="S80" i="29" l="1"/>
  <c r="U81" i="29"/>
  <c r="J75" i="23"/>
  <c r="K75" i="23" s="1"/>
  <c r="L75" i="23" s="1"/>
  <c r="Y77" i="23"/>
  <c r="O12" i="23"/>
  <c r="P12" i="23"/>
  <c r="Q81" i="29"/>
  <c r="H77" i="23"/>
  <c r="G76" i="23"/>
  <c r="I77" i="23"/>
  <c r="S81" i="29" l="1"/>
  <c r="U82" i="29"/>
  <c r="Q12" i="23"/>
  <c r="J76" i="23"/>
  <c r="K76" i="23" s="1"/>
  <c r="L76" i="23" s="1"/>
  <c r="Y78" i="23"/>
  <c r="O13" i="23"/>
  <c r="P13" i="23"/>
  <c r="Q82" i="29"/>
  <c r="H78" i="23"/>
  <c r="G77" i="23"/>
  <c r="I78" i="23"/>
  <c r="S82" i="29" l="1"/>
  <c r="U83" i="29"/>
  <c r="Q13" i="23"/>
  <c r="J77" i="23"/>
  <c r="K77" i="23" s="1"/>
  <c r="L77" i="23" s="1"/>
  <c r="Y79" i="23"/>
  <c r="O14" i="23"/>
  <c r="P14" i="23"/>
  <c r="Q83" i="29"/>
  <c r="H79" i="23"/>
  <c r="I79" i="23"/>
  <c r="G78" i="23"/>
  <c r="S83" i="29" l="1"/>
  <c r="U84" i="29"/>
  <c r="Q14" i="23"/>
  <c r="J78" i="23"/>
  <c r="K78" i="23" s="1"/>
  <c r="L78" i="23" s="1"/>
  <c r="Y80" i="23"/>
  <c r="Q84" i="29"/>
  <c r="I80" i="23"/>
  <c r="H80" i="23"/>
  <c r="G79" i="23"/>
  <c r="S84" i="29" l="1"/>
  <c r="U85" i="29"/>
  <c r="J79" i="23"/>
  <c r="K79" i="23" s="1"/>
  <c r="L79" i="23" s="1"/>
  <c r="Y81" i="23"/>
  <c r="Q85" i="29"/>
  <c r="H81" i="23"/>
  <c r="G80" i="23"/>
  <c r="I81" i="23"/>
  <c r="S85" i="29" l="1"/>
  <c r="U86" i="29"/>
  <c r="J80" i="23"/>
  <c r="K80" i="23" s="1"/>
  <c r="L80" i="23" s="1"/>
  <c r="Y82" i="23"/>
  <c r="Q86" i="29"/>
  <c r="I82" i="23"/>
  <c r="H82" i="23"/>
  <c r="G81" i="23"/>
  <c r="S86" i="29" l="1"/>
  <c r="U87" i="29"/>
  <c r="J81" i="23"/>
  <c r="K81" i="23" s="1"/>
  <c r="L81" i="23" s="1"/>
  <c r="Y83" i="23"/>
  <c r="Q87" i="29"/>
  <c r="H83" i="23"/>
  <c r="I83" i="23"/>
  <c r="G82" i="23"/>
  <c r="S87" i="29" l="1"/>
  <c r="U88" i="29"/>
  <c r="J82" i="23"/>
  <c r="K82" i="23" s="1"/>
  <c r="L82" i="23" s="1"/>
  <c r="Y84" i="23"/>
  <c r="Q88" i="29"/>
  <c r="H84" i="23"/>
  <c r="I84" i="23"/>
  <c r="G83" i="23"/>
  <c r="S88" i="29" l="1"/>
  <c r="U89" i="29"/>
  <c r="J83" i="23"/>
  <c r="K83" i="23" s="1"/>
  <c r="L83" i="23" s="1"/>
  <c r="Y85" i="23"/>
  <c r="Q89" i="29"/>
  <c r="I85" i="23"/>
  <c r="G84" i="23"/>
  <c r="H85" i="23"/>
  <c r="S89" i="29" l="1"/>
  <c r="U90" i="29"/>
  <c r="J84" i="23"/>
  <c r="K84" i="23" s="1"/>
  <c r="L84" i="23" s="1"/>
  <c r="Y86" i="23"/>
  <c r="Q90" i="29"/>
  <c r="I86" i="23"/>
  <c r="G85" i="23"/>
  <c r="H86" i="23"/>
  <c r="S90" i="29" l="1"/>
  <c r="U91" i="29"/>
  <c r="J85" i="23"/>
  <c r="K85" i="23" s="1"/>
  <c r="L85" i="23" s="1"/>
  <c r="Y87" i="23"/>
  <c r="Q91" i="29"/>
  <c r="I87" i="23"/>
  <c r="G86" i="23"/>
  <c r="H87" i="23"/>
  <c r="S91" i="29" l="1"/>
  <c r="U92" i="29"/>
  <c r="J86" i="23"/>
  <c r="K86" i="23" s="1"/>
  <c r="L86" i="23" s="1"/>
  <c r="Y88" i="23"/>
  <c r="Q92" i="29"/>
  <c r="P11" i="23"/>
  <c r="G87" i="23"/>
  <c r="I88" i="23"/>
  <c r="H88" i="23"/>
  <c r="S92" i="29" l="1"/>
  <c r="U93" i="29"/>
  <c r="J87" i="23"/>
  <c r="K87" i="23" s="1"/>
  <c r="L87" i="23" s="1"/>
  <c r="Y89" i="23"/>
  <c r="Q93" i="29"/>
  <c r="G88" i="23"/>
  <c r="H89" i="23"/>
  <c r="I89" i="23"/>
  <c r="O11" i="23"/>
  <c r="S93" i="29" l="1"/>
  <c r="U94" i="29"/>
  <c r="Q11" i="23"/>
  <c r="J88" i="23"/>
  <c r="K88" i="23" s="1"/>
  <c r="L88" i="23" s="1"/>
  <c r="Y90" i="23"/>
  <c r="Q94" i="29"/>
  <c r="I90" i="23"/>
  <c r="H90" i="23"/>
  <c r="G89" i="23"/>
  <c r="S94" i="29" l="1"/>
  <c r="U95" i="29"/>
  <c r="J89" i="23"/>
  <c r="K89" i="23" s="1"/>
  <c r="L89" i="23" s="1"/>
  <c r="Y91" i="23"/>
  <c r="Q95" i="29"/>
  <c r="H91" i="23"/>
  <c r="I91" i="23"/>
  <c r="G90" i="23"/>
  <c r="S95" i="29" l="1"/>
  <c r="U96" i="29"/>
  <c r="J90" i="23"/>
  <c r="K90" i="23" s="1"/>
  <c r="L90" i="23" s="1"/>
  <c r="Y92" i="23"/>
  <c r="Q96" i="29"/>
  <c r="I92" i="23"/>
  <c r="G91" i="23"/>
  <c r="H92" i="23"/>
  <c r="S96" i="29" l="1"/>
  <c r="U97" i="29"/>
  <c r="J91" i="23"/>
  <c r="K91" i="23" s="1"/>
  <c r="L91" i="23" s="1"/>
  <c r="Y93" i="23"/>
  <c r="Q97" i="29"/>
  <c r="H93" i="23"/>
  <c r="I93" i="23"/>
  <c r="G92" i="23"/>
  <c r="S97" i="29" l="1"/>
  <c r="U98" i="29"/>
  <c r="J92" i="23"/>
  <c r="K92" i="23" s="1"/>
  <c r="L92" i="23" s="1"/>
  <c r="Y94" i="23"/>
  <c r="Q98" i="29"/>
  <c r="H94" i="23"/>
  <c r="I94" i="23"/>
  <c r="G93" i="23"/>
  <c r="S98" i="29" l="1"/>
  <c r="U99" i="29"/>
  <c r="J93" i="23"/>
  <c r="K93" i="23" s="1"/>
  <c r="L93" i="23" s="1"/>
  <c r="Y95" i="23"/>
  <c r="Q99" i="29"/>
  <c r="I95" i="23"/>
  <c r="H95" i="23"/>
  <c r="G94" i="23"/>
  <c r="S99" i="29" l="1"/>
  <c r="U100" i="29"/>
  <c r="J94" i="23"/>
  <c r="K94" i="23" s="1"/>
  <c r="L94" i="23" s="1"/>
  <c r="Y96" i="23"/>
  <c r="Q100" i="29"/>
  <c r="H96" i="23"/>
  <c r="I96" i="23"/>
  <c r="G95" i="23"/>
  <c r="S100" i="29" l="1"/>
  <c r="U101" i="29"/>
  <c r="J95" i="23"/>
  <c r="K95" i="23" s="1"/>
  <c r="L95" i="23" s="1"/>
  <c r="Y97" i="23"/>
  <c r="Q101" i="29"/>
  <c r="H97" i="23"/>
  <c r="G96" i="23"/>
  <c r="I97" i="23"/>
  <c r="S101" i="29" l="1"/>
  <c r="U102" i="29"/>
  <c r="J96" i="23"/>
  <c r="K96" i="23" s="1"/>
  <c r="L96" i="23" s="1"/>
  <c r="Y98" i="23"/>
  <c r="Q102" i="29"/>
  <c r="H98" i="23"/>
  <c r="G97" i="23"/>
  <c r="I98" i="23"/>
  <c r="S102" i="29" l="1"/>
  <c r="U103" i="29"/>
  <c r="J97" i="23"/>
  <c r="K97" i="23" s="1"/>
  <c r="L97" i="23" s="1"/>
  <c r="Y99" i="23"/>
  <c r="Q103" i="29"/>
  <c r="H99" i="23"/>
  <c r="I99" i="23"/>
  <c r="G98" i="23"/>
  <c r="S103" i="29" l="1"/>
  <c r="U104" i="29"/>
  <c r="J98" i="23"/>
  <c r="K98" i="23" s="1"/>
  <c r="L98" i="23" s="1"/>
  <c r="Y100" i="23"/>
  <c r="Q104" i="29"/>
  <c r="I100" i="23"/>
  <c r="G99" i="23"/>
  <c r="H100" i="23"/>
  <c r="S104" i="29" l="1"/>
  <c r="U105" i="29"/>
  <c r="J99" i="23"/>
  <c r="K99" i="23" s="1"/>
  <c r="L99" i="23" s="1"/>
  <c r="Y101" i="23"/>
  <c r="Q105" i="29"/>
  <c r="H101" i="23"/>
  <c r="I101" i="23"/>
  <c r="G100" i="23"/>
  <c r="S105" i="29" l="1"/>
  <c r="U106" i="29"/>
  <c r="J100" i="23"/>
  <c r="K100" i="23" s="1"/>
  <c r="L100" i="23" s="1"/>
  <c r="Y102" i="23"/>
  <c r="Q106" i="29"/>
  <c r="H102" i="23"/>
  <c r="G101" i="23"/>
  <c r="I102" i="23"/>
  <c r="S106" i="29" l="1"/>
  <c r="U107" i="29"/>
  <c r="J101" i="23"/>
  <c r="K101" i="23" s="1"/>
  <c r="L101" i="23" s="1"/>
  <c r="Y103" i="23"/>
  <c r="Q107" i="29"/>
  <c r="H103" i="23"/>
  <c r="I103" i="23"/>
  <c r="G102" i="23"/>
  <c r="S107" i="29" l="1"/>
  <c r="U108" i="29"/>
  <c r="J102" i="23"/>
  <c r="K102" i="23" s="1"/>
  <c r="L102" i="23" s="1"/>
  <c r="Y104" i="23"/>
  <c r="Q108" i="29"/>
  <c r="H104" i="23"/>
  <c r="G103" i="23"/>
  <c r="I104" i="23"/>
  <c r="S108" i="29" l="1"/>
  <c r="U109" i="29"/>
  <c r="J103" i="23"/>
  <c r="K103" i="23" s="1"/>
  <c r="L103" i="23" s="1"/>
  <c r="Y105" i="23"/>
  <c r="Q109" i="29"/>
  <c r="H105" i="23"/>
  <c r="I105" i="23"/>
  <c r="G104" i="23"/>
  <c r="S109" i="29" l="1"/>
  <c r="U110" i="29"/>
  <c r="J104" i="23"/>
  <c r="K104" i="23" s="1"/>
  <c r="L104" i="23" s="1"/>
  <c r="Y106" i="23"/>
  <c r="Q110" i="29"/>
  <c r="H106" i="23"/>
  <c r="G105" i="23"/>
  <c r="I106" i="23"/>
  <c r="S110" i="29" l="1"/>
  <c r="U111" i="29"/>
  <c r="J105" i="23"/>
  <c r="K105" i="23" s="1"/>
  <c r="L105" i="23" s="1"/>
  <c r="Y107" i="23"/>
  <c r="Q111" i="29"/>
  <c r="H107" i="23"/>
  <c r="I107" i="23"/>
  <c r="G106" i="23"/>
  <c r="S111" i="29" l="1"/>
  <c r="U112" i="29"/>
  <c r="J106" i="23"/>
  <c r="K106" i="23" s="1"/>
  <c r="L106" i="23" s="1"/>
  <c r="Y108" i="23"/>
  <c r="Q112" i="29"/>
  <c r="I108" i="23"/>
  <c r="H108" i="23"/>
  <c r="G107" i="23"/>
  <c r="S112" i="29" l="1"/>
  <c r="U113" i="29"/>
  <c r="J107" i="23"/>
  <c r="K107" i="23" s="1"/>
  <c r="L107" i="23" s="1"/>
  <c r="Y109" i="23"/>
  <c r="Q113" i="29"/>
  <c r="I109" i="23"/>
  <c r="G108" i="23"/>
  <c r="H109" i="23"/>
  <c r="S113" i="29" l="1"/>
  <c r="U114" i="29"/>
  <c r="J108" i="23"/>
  <c r="K108" i="23" s="1"/>
  <c r="L108" i="23" s="1"/>
  <c r="Y110" i="23"/>
  <c r="Q114" i="29"/>
  <c r="H110" i="23"/>
  <c r="G109" i="23"/>
  <c r="I110" i="23"/>
  <c r="S114" i="29" l="1"/>
  <c r="U115" i="29"/>
  <c r="J109" i="23"/>
  <c r="K109" i="23" s="1"/>
  <c r="L109" i="23" s="1"/>
  <c r="Y111" i="23"/>
  <c r="Q115" i="29"/>
  <c r="I111" i="23"/>
  <c r="H111" i="23"/>
  <c r="G110" i="23"/>
  <c r="S115" i="29" l="1"/>
  <c r="U116" i="29"/>
  <c r="J110" i="23"/>
  <c r="K110" i="23" s="1"/>
  <c r="L110" i="23" s="1"/>
  <c r="Y112" i="23"/>
  <c r="Q116" i="29"/>
  <c r="H112" i="23"/>
  <c r="G111" i="23"/>
  <c r="I112" i="23"/>
  <c r="S116" i="29" l="1"/>
  <c r="U117" i="29"/>
  <c r="J111" i="23"/>
  <c r="K111" i="23" s="1"/>
  <c r="L111" i="23" s="1"/>
  <c r="Y113" i="23"/>
  <c r="Q117" i="29"/>
  <c r="H113" i="23"/>
  <c r="I113" i="23"/>
  <c r="G112" i="23"/>
  <c r="S117" i="29" l="1"/>
  <c r="U118" i="29"/>
  <c r="J112" i="23"/>
  <c r="K112" i="23" s="1"/>
  <c r="L112" i="23" s="1"/>
  <c r="Y114" i="23"/>
  <c r="Q118" i="29"/>
  <c r="H114" i="23"/>
  <c r="G113" i="23"/>
  <c r="I114" i="23"/>
  <c r="S118" i="29" l="1"/>
  <c r="U119" i="29"/>
  <c r="J113" i="23"/>
  <c r="K113" i="23" s="1"/>
  <c r="L113" i="23" s="1"/>
  <c r="Y115" i="23"/>
  <c r="Q119" i="29"/>
  <c r="H115" i="23"/>
  <c r="I115" i="23"/>
  <c r="G114" i="23"/>
  <c r="S119" i="29" l="1"/>
  <c r="U120" i="29"/>
  <c r="J114" i="23"/>
  <c r="K114" i="23" s="1"/>
  <c r="L114" i="23" s="1"/>
  <c r="Y116" i="23"/>
  <c r="Q120" i="29"/>
  <c r="H116" i="23"/>
  <c r="I116" i="23"/>
  <c r="G115" i="23"/>
  <c r="S120" i="29" l="1"/>
  <c r="U121" i="29"/>
  <c r="J115" i="23"/>
  <c r="K115" i="23" s="1"/>
  <c r="L115" i="23" s="1"/>
  <c r="Y117" i="23"/>
  <c r="Q121" i="29"/>
  <c r="I117" i="23"/>
  <c r="P5" i="23"/>
  <c r="H117" i="23"/>
  <c r="G116" i="23"/>
  <c r="S121" i="29" l="1"/>
  <c r="U122" i="29"/>
  <c r="J116" i="23"/>
  <c r="K116" i="23" s="1"/>
  <c r="L116" i="23" s="1"/>
  <c r="Y118" i="23"/>
  <c r="Q122" i="29"/>
  <c r="O5" i="23"/>
  <c r="G117" i="23"/>
  <c r="H118" i="23"/>
  <c r="I118" i="23"/>
  <c r="S122" i="29" l="1"/>
  <c r="U123" i="29"/>
  <c r="Q5" i="23"/>
  <c r="J117" i="23"/>
  <c r="K117" i="23" s="1"/>
  <c r="L117" i="23" s="1"/>
  <c r="Y119" i="23"/>
  <c r="Q123" i="29"/>
  <c r="G118" i="23"/>
  <c r="I119" i="23"/>
  <c r="H119" i="23"/>
  <c r="O6" i="23"/>
  <c r="S123" i="29" l="1"/>
  <c r="U124" i="29"/>
  <c r="J118" i="23"/>
  <c r="K118" i="23" s="1"/>
  <c r="L118" i="23" s="1"/>
  <c r="Y120" i="23"/>
  <c r="Q124" i="29"/>
  <c r="I120" i="23"/>
  <c r="M29" i="29"/>
  <c r="G119" i="23"/>
  <c r="H120" i="23"/>
  <c r="S124" i="29" l="1"/>
  <c r="U125" i="29"/>
  <c r="J119" i="23"/>
  <c r="K119" i="23" s="1"/>
  <c r="L119" i="23" s="1"/>
  <c r="Y121" i="23"/>
  <c r="Q125" i="29"/>
  <c r="I121" i="23"/>
  <c r="G120" i="23"/>
  <c r="H121" i="23"/>
  <c r="S125" i="29" l="1"/>
  <c r="U126" i="29"/>
  <c r="J120" i="23"/>
  <c r="K120" i="23" s="1"/>
  <c r="L120" i="23" s="1"/>
  <c r="Y122" i="23"/>
  <c r="Q126" i="29"/>
  <c r="H122" i="23"/>
  <c r="I122" i="23"/>
  <c r="G121" i="23"/>
  <c r="S126" i="29" l="1"/>
  <c r="U127" i="29"/>
  <c r="J121" i="23"/>
  <c r="K121" i="23" s="1"/>
  <c r="L121" i="23" s="1"/>
  <c r="Y123" i="23"/>
  <c r="Q127" i="29"/>
  <c r="H123" i="23"/>
  <c r="I123" i="23"/>
  <c r="G122" i="23"/>
  <c r="S127" i="29" l="1"/>
  <c r="U128" i="29"/>
  <c r="J122" i="23"/>
  <c r="K122" i="23" s="1"/>
  <c r="L122" i="23" s="1"/>
  <c r="Y124" i="23"/>
  <c r="Q128" i="29"/>
  <c r="H124" i="23"/>
  <c r="I124" i="23"/>
  <c r="G123" i="23"/>
  <c r="S128" i="29" l="1"/>
  <c r="U129" i="29"/>
  <c r="J123" i="23"/>
  <c r="K123" i="23" s="1"/>
  <c r="L123" i="23" s="1"/>
  <c r="Y125" i="23"/>
  <c r="Q129" i="29"/>
  <c r="H125" i="23"/>
  <c r="I125" i="23"/>
  <c r="G124" i="23"/>
  <c r="M30" i="29"/>
  <c r="S129" i="29" l="1"/>
  <c r="U130" i="29"/>
  <c r="J124" i="23"/>
  <c r="K124" i="23" s="1"/>
  <c r="L124" i="23" s="1"/>
  <c r="Y126" i="23"/>
  <c r="Q130" i="29"/>
  <c r="H126" i="23"/>
  <c r="G125" i="23"/>
  <c r="I126" i="23"/>
  <c r="S130" i="29" l="1"/>
  <c r="U131" i="29"/>
  <c r="J125" i="23"/>
  <c r="K125" i="23" s="1"/>
  <c r="L125" i="23" s="1"/>
  <c r="Y127" i="23"/>
  <c r="Q131" i="29"/>
  <c r="H127" i="23"/>
  <c r="G126" i="23"/>
  <c r="I127" i="23"/>
  <c r="S131" i="29" l="1"/>
  <c r="U132" i="29"/>
  <c r="J126" i="23"/>
  <c r="K126" i="23" s="1"/>
  <c r="L126" i="23" s="1"/>
  <c r="Y128" i="23"/>
  <c r="Q132" i="29"/>
  <c r="H128" i="23"/>
  <c r="I128" i="23"/>
  <c r="G127" i="23"/>
  <c r="S132" i="29" l="1"/>
  <c r="U133" i="29"/>
  <c r="J127" i="23"/>
  <c r="K127" i="23" s="1"/>
  <c r="L127" i="23" s="1"/>
  <c r="Y129" i="23"/>
  <c r="Q133" i="29"/>
  <c r="H129" i="23"/>
  <c r="I129" i="23"/>
  <c r="G128" i="23"/>
  <c r="M7" i="29"/>
  <c r="S133" i="29" l="1"/>
  <c r="U134" i="29"/>
  <c r="J128" i="23"/>
  <c r="K128" i="23" s="1"/>
  <c r="L128" i="23" s="1"/>
  <c r="Y130" i="23"/>
  <c r="Q134" i="29"/>
  <c r="H130" i="23"/>
  <c r="H7" i="29"/>
  <c r="M31" i="29"/>
  <c r="F7" i="29"/>
  <c r="G129" i="23"/>
  <c r="I7" i="29"/>
  <c r="G7" i="29"/>
  <c r="I130" i="23"/>
  <c r="S134" i="29" l="1"/>
  <c r="U135" i="29"/>
  <c r="J129" i="23"/>
  <c r="K129" i="23" s="1"/>
  <c r="L129" i="23" s="1"/>
  <c r="Y131" i="23"/>
  <c r="Q135" i="29"/>
  <c r="H131" i="23"/>
  <c r="I131" i="23"/>
  <c r="G130" i="23"/>
  <c r="S135" i="29" l="1"/>
  <c r="U136" i="29"/>
  <c r="J130" i="23"/>
  <c r="K130" i="23" s="1"/>
  <c r="L130" i="23" s="1"/>
  <c r="Y132" i="23"/>
  <c r="Q136" i="29"/>
  <c r="H132" i="23"/>
  <c r="I132" i="23"/>
  <c r="G131" i="23"/>
  <c r="S136" i="29" l="1"/>
  <c r="U137" i="29"/>
  <c r="J131" i="23"/>
  <c r="K131" i="23" s="1"/>
  <c r="L131" i="23" s="1"/>
  <c r="Y133" i="23"/>
  <c r="Q137" i="29"/>
  <c r="I133" i="23"/>
  <c r="G132" i="23"/>
  <c r="H133" i="23"/>
  <c r="S137" i="29" l="1"/>
  <c r="U138" i="29"/>
  <c r="J132" i="23"/>
  <c r="K132" i="23" s="1"/>
  <c r="L132" i="23" s="1"/>
  <c r="Y134" i="23"/>
  <c r="Q138" i="29"/>
  <c r="H134" i="23"/>
  <c r="I134" i="23"/>
  <c r="G133" i="23"/>
  <c r="M33" i="29"/>
  <c r="S138" i="29" l="1"/>
  <c r="U139" i="29"/>
  <c r="J133" i="23"/>
  <c r="K133" i="23" s="1"/>
  <c r="L133" i="23" s="1"/>
  <c r="Y135" i="23"/>
  <c r="Q139" i="29"/>
  <c r="H135" i="23"/>
  <c r="M32" i="29"/>
  <c r="I135" i="23"/>
  <c r="P10" i="23"/>
  <c r="G134" i="23"/>
  <c r="S139" i="29" l="1"/>
  <c r="U140" i="29"/>
  <c r="J134" i="23"/>
  <c r="Q140" i="29"/>
  <c r="O10" i="23"/>
  <c r="S140" i="29" l="1"/>
  <c r="U141" i="29"/>
  <c r="Q10" i="23"/>
  <c r="K134" i="23"/>
  <c r="L134" i="23" s="1"/>
  <c r="Y136" i="23"/>
  <c r="Q141" i="29"/>
  <c r="H136" i="23"/>
  <c r="G135" i="23"/>
  <c r="I136" i="23"/>
  <c r="S141" i="29" l="1"/>
  <c r="U142" i="29"/>
  <c r="J135" i="23"/>
  <c r="K135" i="23" s="1"/>
  <c r="L135" i="23" s="1"/>
  <c r="Y137" i="23"/>
  <c r="Q142" i="29"/>
  <c r="I137" i="23"/>
  <c r="H137" i="23"/>
  <c r="G136" i="23"/>
  <c r="S142" i="29" l="1"/>
  <c r="U143" i="29"/>
  <c r="J136" i="23"/>
  <c r="K136" i="23" s="1"/>
  <c r="L136" i="23" s="1"/>
  <c r="Y138" i="23"/>
  <c r="Q143" i="29"/>
  <c r="I138" i="23"/>
  <c r="H138" i="23"/>
  <c r="G137" i="23"/>
  <c r="S143" i="29" l="1"/>
  <c r="U144" i="29"/>
  <c r="J137" i="23"/>
  <c r="K137" i="23" s="1"/>
  <c r="L137" i="23" s="1"/>
  <c r="Y139" i="23"/>
  <c r="Q144" i="29"/>
  <c r="I139" i="23"/>
  <c r="H139" i="23"/>
  <c r="G138" i="23"/>
  <c r="S144" i="29" l="1"/>
  <c r="U145" i="29"/>
  <c r="J138" i="23"/>
  <c r="K138" i="23" s="1"/>
  <c r="L138" i="23" s="1"/>
  <c r="Y140" i="23"/>
  <c r="Q145" i="29"/>
  <c r="I140" i="23"/>
  <c r="M37" i="29"/>
  <c r="H140" i="23"/>
  <c r="M35" i="29"/>
  <c r="G139" i="23"/>
  <c r="M34" i="29"/>
  <c r="S145" i="29" l="1"/>
  <c r="U146" i="29"/>
  <c r="J139" i="23"/>
  <c r="K139" i="23" s="1"/>
  <c r="L139" i="23" s="1"/>
  <c r="Y141" i="23"/>
  <c r="Q146" i="29"/>
  <c r="I141" i="23"/>
  <c r="H141" i="23"/>
  <c r="G140" i="23"/>
  <c r="S146" i="29" l="1"/>
  <c r="U147" i="29"/>
  <c r="J140" i="23"/>
  <c r="K140" i="23" s="1"/>
  <c r="L140" i="23" s="1"/>
  <c r="Y142" i="23"/>
  <c r="Q147" i="29"/>
  <c r="H142" i="23"/>
  <c r="I142" i="23"/>
  <c r="G141" i="23"/>
  <c r="S147" i="29" l="1"/>
  <c r="U148" i="29"/>
  <c r="J141" i="23"/>
  <c r="K141" i="23" s="1"/>
  <c r="L141" i="23" s="1"/>
  <c r="Y143" i="23"/>
  <c r="Q148" i="29"/>
  <c r="I143" i="23"/>
  <c r="G142" i="23"/>
  <c r="H143" i="23"/>
  <c r="S148" i="29" l="1"/>
  <c r="U149" i="29"/>
  <c r="J142" i="23"/>
  <c r="K142" i="23" s="1"/>
  <c r="L142" i="23" s="1"/>
  <c r="Y144" i="23"/>
  <c r="Q149" i="29"/>
  <c r="I144" i="23"/>
  <c r="G143" i="23"/>
  <c r="H144" i="23"/>
  <c r="S149" i="29" l="1"/>
  <c r="U150" i="29"/>
  <c r="J143" i="23"/>
  <c r="K143" i="23" s="1"/>
  <c r="L143" i="23" s="1"/>
  <c r="Y145" i="23"/>
  <c r="Q150" i="29"/>
  <c r="I145" i="23"/>
  <c r="H145" i="23"/>
  <c r="G144" i="23"/>
  <c r="S150" i="29" l="1"/>
  <c r="U151" i="29"/>
  <c r="J144" i="23"/>
  <c r="K144" i="23" s="1"/>
  <c r="L144" i="23" s="1"/>
  <c r="Y146" i="23"/>
  <c r="Q151" i="29"/>
  <c r="I146" i="23"/>
  <c r="G145" i="23"/>
  <c r="H146" i="23"/>
  <c r="S151" i="29" l="1"/>
  <c r="U152" i="29"/>
  <c r="J145" i="23"/>
  <c r="K145" i="23" s="1"/>
  <c r="L145" i="23" s="1"/>
  <c r="Y147" i="23"/>
  <c r="Q152" i="29"/>
  <c r="I147" i="23"/>
  <c r="H147" i="23"/>
  <c r="G146" i="23"/>
  <c r="S152" i="29" l="1"/>
  <c r="U153" i="29"/>
  <c r="J146" i="23"/>
  <c r="K146" i="23" s="1"/>
  <c r="L146" i="23" s="1"/>
  <c r="Y148" i="23"/>
  <c r="Q153" i="29"/>
  <c r="H148" i="23"/>
  <c r="I148" i="23"/>
  <c r="G147" i="23"/>
  <c r="S153" i="29" l="1"/>
  <c r="U154" i="29"/>
  <c r="J147" i="23"/>
  <c r="K147" i="23" s="1"/>
  <c r="L147" i="23" s="1"/>
  <c r="Y149" i="23"/>
  <c r="Q154" i="29"/>
  <c r="I149" i="23"/>
  <c r="G148" i="23"/>
  <c r="H149" i="23"/>
  <c r="S154" i="29" l="1"/>
  <c r="U155" i="29"/>
  <c r="J148" i="23"/>
  <c r="K148" i="23" s="1"/>
  <c r="L148" i="23" s="1"/>
  <c r="Y150" i="23"/>
  <c r="Q155" i="29"/>
  <c r="H150" i="23"/>
  <c r="G149" i="23"/>
  <c r="I150" i="23"/>
  <c r="S155" i="29" l="1"/>
  <c r="U156" i="29"/>
  <c r="J149" i="23"/>
  <c r="K149" i="23" s="1"/>
  <c r="L149" i="23" s="1"/>
  <c r="Y151" i="23"/>
  <c r="Q156" i="29"/>
  <c r="I151" i="23"/>
  <c r="G150" i="23"/>
  <c r="H151" i="23"/>
  <c r="S156" i="29" l="1"/>
  <c r="U157" i="29"/>
  <c r="J150" i="23"/>
  <c r="K150" i="23" s="1"/>
  <c r="L150" i="23" s="1"/>
  <c r="Y152" i="23"/>
  <c r="Q157" i="29"/>
  <c r="I152" i="23"/>
  <c r="G151" i="23"/>
  <c r="H152" i="23"/>
  <c r="S157" i="29" l="1"/>
  <c r="U158" i="29"/>
  <c r="J151" i="23"/>
  <c r="K151" i="23" s="1"/>
  <c r="L151" i="23" s="1"/>
  <c r="Y153" i="23"/>
  <c r="Q158" i="29"/>
  <c r="I153" i="23"/>
  <c r="H153" i="23"/>
  <c r="G152" i="23"/>
  <c r="S158" i="29" l="1"/>
  <c r="U159" i="29"/>
  <c r="J152" i="23"/>
  <c r="K152" i="23" s="1"/>
  <c r="L152" i="23" s="1"/>
  <c r="Y154" i="23"/>
  <c r="Q159" i="29"/>
  <c r="I154" i="23"/>
  <c r="G153" i="23"/>
  <c r="H154" i="23"/>
  <c r="S159" i="29" l="1"/>
  <c r="U160" i="29"/>
  <c r="J153" i="23"/>
  <c r="K153" i="23" s="1"/>
  <c r="L153" i="23" s="1"/>
  <c r="Y155" i="23"/>
  <c r="Q160" i="29"/>
  <c r="I155" i="23"/>
  <c r="H155" i="23"/>
  <c r="G154" i="23"/>
  <c r="S160" i="29" l="1"/>
  <c r="U161" i="29"/>
  <c r="J154" i="23"/>
  <c r="K154" i="23" s="1"/>
  <c r="L154" i="23" s="1"/>
  <c r="Y156" i="23"/>
  <c r="Q161" i="29"/>
  <c r="I156" i="23"/>
  <c r="H156" i="23"/>
  <c r="G155" i="23"/>
  <c r="S161" i="29" l="1"/>
  <c r="U162" i="29"/>
  <c r="J155" i="23"/>
  <c r="K155" i="23" s="1"/>
  <c r="L155" i="23" s="1"/>
  <c r="Y157" i="23"/>
  <c r="Q162" i="29"/>
  <c r="M36" i="29"/>
  <c r="I157" i="23"/>
  <c r="G156" i="23"/>
  <c r="H157" i="23"/>
  <c r="S162" i="29" l="1"/>
  <c r="U163" i="29"/>
  <c r="J156" i="23"/>
  <c r="K156" i="23" s="1"/>
  <c r="L156" i="23" s="1"/>
  <c r="Y158" i="23"/>
  <c r="Q163" i="29"/>
  <c r="I158" i="23"/>
  <c r="G157" i="23"/>
  <c r="H158" i="23"/>
  <c r="S163" i="29" l="1"/>
  <c r="U164" i="29"/>
  <c r="J157" i="23"/>
  <c r="K157" i="23" s="1"/>
  <c r="L157" i="23" s="1"/>
  <c r="Y159" i="23"/>
  <c r="Q164" i="29"/>
  <c r="I159" i="23"/>
  <c r="H159" i="23"/>
  <c r="G158" i="23"/>
  <c r="S164" i="29" l="1"/>
  <c r="U165" i="29"/>
  <c r="J158" i="23"/>
  <c r="K158" i="23" s="1"/>
  <c r="L158" i="23" s="1"/>
  <c r="Y160" i="23"/>
  <c r="Q165" i="29"/>
  <c r="I160" i="23"/>
  <c r="H160" i="23"/>
  <c r="G159" i="23"/>
  <c r="S165" i="29" l="1"/>
  <c r="U166" i="29"/>
  <c r="J159" i="23"/>
  <c r="K159" i="23" s="1"/>
  <c r="L159" i="23" s="1"/>
  <c r="Y161" i="23"/>
  <c r="Q166" i="29"/>
  <c r="I161" i="23"/>
  <c r="G160" i="23"/>
  <c r="H161" i="23"/>
  <c r="S166" i="29" l="1"/>
  <c r="U167" i="29"/>
  <c r="J160" i="23"/>
  <c r="K160" i="23" s="1"/>
  <c r="L160" i="23" s="1"/>
  <c r="Y162" i="23"/>
  <c r="Q167" i="29"/>
  <c r="I162" i="23"/>
  <c r="H162" i="23"/>
  <c r="G161" i="23"/>
  <c r="S167" i="29" l="1"/>
  <c r="U168" i="29"/>
  <c r="J161" i="23"/>
  <c r="K161" i="23" s="1"/>
  <c r="L161" i="23" s="1"/>
  <c r="Y163" i="23"/>
  <c r="Q168" i="29"/>
  <c r="I163" i="23"/>
  <c r="H163" i="23"/>
  <c r="G162" i="23"/>
  <c r="S168" i="29" l="1"/>
  <c r="U169" i="29"/>
  <c r="J162" i="23"/>
  <c r="K162" i="23" s="1"/>
  <c r="L162" i="23" s="1"/>
  <c r="Y164" i="23"/>
  <c r="Q169" i="29"/>
  <c r="I164" i="23"/>
  <c r="H164" i="23"/>
  <c r="G163" i="23"/>
  <c r="S169" i="29" l="1"/>
  <c r="U170" i="29"/>
  <c r="J163" i="23"/>
  <c r="K163" i="23" s="1"/>
  <c r="L163" i="23" s="1"/>
  <c r="Y165" i="23"/>
  <c r="Q170" i="29"/>
  <c r="I165" i="23"/>
  <c r="H165" i="23"/>
  <c r="G164" i="23"/>
  <c r="S170" i="29" l="1"/>
  <c r="U171" i="29"/>
  <c r="J164" i="23"/>
  <c r="K164" i="23" s="1"/>
  <c r="L164" i="23" s="1"/>
  <c r="Y166" i="23"/>
  <c r="Q171" i="29"/>
  <c r="I166" i="23"/>
  <c r="H166" i="23"/>
  <c r="G165" i="23"/>
  <c r="S171" i="29" l="1"/>
  <c r="U172" i="29"/>
  <c r="J165" i="23"/>
  <c r="K165" i="23" s="1"/>
  <c r="L165" i="23" s="1"/>
  <c r="Y167" i="23"/>
  <c r="Q172" i="29"/>
  <c r="I167" i="23"/>
  <c r="H167" i="23"/>
  <c r="G166" i="23"/>
  <c r="S172" i="29" l="1"/>
  <c r="U173" i="29"/>
  <c r="J166" i="23"/>
  <c r="K166" i="23" s="1"/>
  <c r="L166" i="23" s="1"/>
  <c r="Y168" i="23"/>
  <c r="Q173" i="29"/>
  <c r="I168" i="23"/>
  <c r="G167" i="23"/>
  <c r="H168" i="23"/>
  <c r="S173" i="29" l="1"/>
  <c r="U174" i="29"/>
  <c r="J167" i="23"/>
  <c r="K167" i="23" s="1"/>
  <c r="L167" i="23" s="1"/>
  <c r="Y169" i="23"/>
  <c r="Q174" i="29"/>
  <c r="I169" i="23"/>
  <c r="H169" i="23"/>
  <c r="G168" i="23"/>
  <c r="S174" i="29" l="1"/>
  <c r="U175" i="29"/>
  <c r="J168" i="23"/>
  <c r="K168" i="23" s="1"/>
  <c r="L168" i="23" s="1"/>
  <c r="Y170" i="23"/>
  <c r="Q175" i="29"/>
  <c r="I170" i="23"/>
  <c r="G169" i="23"/>
  <c r="H170" i="23"/>
  <c r="S175" i="29" l="1"/>
  <c r="U176" i="29"/>
  <c r="J169" i="23"/>
  <c r="K169" i="23" s="1"/>
  <c r="L169" i="23" s="1"/>
  <c r="Y171" i="23"/>
  <c r="Q176" i="29"/>
  <c r="I171" i="23"/>
  <c r="H171" i="23"/>
  <c r="G170" i="23"/>
  <c r="P6" i="23"/>
  <c r="S176" i="29" l="1"/>
  <c r="U177" i="29"/>
  <c r="Q6" i="23"/>
  <c r="J170" i="23"/>
  <c r="K170" i="23" s="1"/>
  <c r="L170" i="23" s="1"/>
  <c r="Y172" i="23"/>
  <c r="Q177" i="29"/>
  <c r="P7" i="23"/>
  <c r="I172" i="23"/>
  <c r="O7" i="23"/>
  <c r="H172" i="23"/>
  <c r="G171" i="23"/>
  <c r="S177" i="29" l="1"/>
  <c r="U178" i="29"/>
  <c r="Q7" i="23"/>
  <c r="J171" i="23"/>
  <c r="K171" i="23" s="1"/>
  <c r="L171" i="23" s="1"/>
  <c r="Y173" i="23"/>
  <c r="Q178" i="29"/>
  <c r="P8" i="23"/>
  <c r="I173" i="23"/>
  <c r="O8" i="23"/>
  <c r="H173" i="23"/>
  <c r="G172" i="23"/>
  <c r="S178" i="29" l="1"/>
  <c r="U179" i="29"/>
  <c r="Q8" i="23"/>
  <c r="J172" i="23"/>
  <c r="K172" i="23" s="1"/>
  <c r="L172" i="23" s="1"/>
  <c r="Y174" i="23"/>
  <c r="Q179" i="29"/>
  <c r="O9" i="23"/>
  <c r="P9" i="23"/>
  <c r="H174" i="23"/>
  <c r="G173" i="23"/>
  <c r="I174" i="23"/>
  <c r="S179" i="29" l="1"/>
  <c r="U180" i="29"/>
  <c r="Q9" i="23"/>
  <c r="J173" i="23"/>
  <c r="K173" i="23" s="1"/>
  <c r="L173" i="23" s="1"/>
  <c r="Y175" i="23"/>
  <c r="Q180" i="29"/>
  <c r="G174" i="23"/>
  <c r="I175" i="23"/>
  <c r="H175" i="23"/>
  <c r="S180" i="29" l="1"/>
  <c r="U181" i="29"/>
  <c r="J174" i="23"/>
  <c r="K174" i="23" s="1"/>
  <c r="L174" i="23" s="1"/>
  <c r="Y176" i="23"/>
  <c r="Q181" i="29"/>
  <c r="I176" i="23"/>
  <c r="G175" i="23"/>
  <c r="H176" i="23"/>
  <c r="S181" i="29" l="1"/>
  <c r="U182" i="29"/>
  <c r="J175" i="23"/>
  <c r="K175" i="23" s="1"/>
  <c r="L175" i="23" s="1"/>
  <c r="Y177" i="23"/>
  <c r="Q182" i="29"/>
  <c r="I177" i="23"/>
  <c r="H177" i="23"/>
  <c r="G176" i="23"/>
  <c r="S182" i="29" l="1"/>
  <c r="U183" i="29"/>
  <c r="J176" i="23"/>
  <c r="K176" i="23" s="1"/>
  <c r="L176" i="23" s="1"/>
  <c r="Y178" i="23"/>
  <c r="Q183" i="29"/>
  <c r="I178" i="23"/>
  <c r="H178" i="23"/>
  <c r="G177" i="23"/>
  <c r="S183" i="29" l="1"/>
  <c r="U184" i="29"/>
  <c r="J177" i="23"/>
  <c r="K177" i="23" s="1"/>
  <c r="L177" i="23" s="1"/>
  <c r="Y179" i="23"/>
  <c r="Q184" i="29"/>
  <c r="I179" i="23"/>
  <c r="H179" i="23"/>
  <c r="G178" i="23"/>
  <c r="S184" i="29" l="1"/>
  <c r="U185" i="29"/>
  <c r="J178" i="23"/>
  <c r="K178" i="23" s="1"/>
  <c r="L178" i="23" s="1"/>
  <c r="Y180" i="23"/>
  <c r="Q185" i="29"/>
  <c r="I180" i="23"/>
  <c r="G179" i="23"/>
  <c r="H180" i="23"/>
  <c r="S185" i="29" l="1"/>
  <c r="U186" i="29"/>
  <c r="J179" i="23"/>
  <c r="K179" i="23" s="1"/>
  <c r="L179" i="23" s="1"/>
  <c r="Y181" i="23"/>
  <c r="Q186" i="29"/>
  <c r="I181" i="23"/>
  <c r="G180" i="23"/>
  <c r="H181" i="23"/>
  <c r="S186" i="29" l="1"/>
  <c r="U187" i="29"/>
  <c r="J180" i="23"/>
  <c r="K180" i="23" s="1"/>
  <c r="L180" i="23" s="1"/>
  <c r="Y182" i="23"/>
  <c r="Q187" i="29"/>
  <c r="I182" i="23"/>
  <c r="H182" i="23"/>
  <c r="G181" i="23"/>
  <c r="S187" i="29" l="1"/>
  <c r="U188" i="29"/>
  <c r="J181" i="23"/>
  <c r="K181" i="23" s="1"/>
  <c r="L181" i="23" s="1"/>
  <c r="Y183" i="23"/>
  <c r="Q188" i="29"/>
  <c r="I183" i="23"/>
  <c r="G182" i="23"/>
  <c r="H183" i="23"/>
  <c r="S188" i="29" l="1"/>
  <c r="U189" i="29"/>
  <c r="J182" i="23"/>
  <c r="K182" i="23" s="1"/>
  <c r="L182" i="23" s="1"/>
  <c r="Y184" i="23"/>
  <c r="Q189" i="29"/>
  <c r="I184" i="23"/>
  <c r="G183" i="23"/>
  <c r="H184" i="23"/>
  <c r="S189" i="29" l="1"/>
  <c r="U190" i="29"/>
  <c r="J183" i="23"/>
  <c r="K183" i="23" s="1"/>
  <c r="L183" i="23" s="1"/>
  <c r="Y185" i="23"/>
  <c r="Q190" i="29"/>
  <c r="I185" i="23"/>
  <c r="H185" i="23"/>
  <c r="G184" i="23"/>
  <c r="S190" i="29" l="1"/>
  <c r="U191" i="29"/>
  <c r="J184" i="23"/>
  <c r="K184" i="23" s="1"/>
  <c r="L184" i="23" s="1"/>
  <c r="Y186" i="23"/>
  <c r="Q191" i="29"/>
  <c r="I186" i="23"/>
  <c r="H186" i="23"/>
  <c r="G185" i="23"/>
  <c r="S191" i="29" l="1"/>
  <c r="U192" i="29"/>
  <c r="J185" i="23"/>
  <c r="K185" i="23" s="1"/>
  <c r="L185" i="23" s="1"/>
  <c r="Y187" i="23"/>
  <c r="Q192" i="29"/>
  <c r="I187" i="23"/>
  <c r="G186" i="23"/>
  <c r="H187" i="23"/>
  <c r="S192" i="29" l="1"/>
  <c r="U193" i="29"/>
  <c r="J186" i="23"/>
  <c r="K186" i="23" s="1"/>
  <c r="L186" i="23" s="1"/>
  <c r="Y188" i="23"/>
  <c r="Q193" i="29"/>
  <c r="I188" i="23"/>
  <c r="G187" i="23"/>
  <c r="H188" i="23"/>
  <c r="S193" i="29" l="1"/>
  <c r="U194" i="29"/>
  <c r="J187" i="23"/>
  <c r="K187" i="23" s="1"/>
  <c r="L187" i="23" s="1"/>
  <c r="Y189" i="23"/>
  <c r="Q194" i="29"/>
  <c r="I189" i="23"/>
  <c r="H189" i="23"/>
  <c r="G188" i="23"/>
  <c r="S194" i="29" l="1"/>
  <c r="U195" i="29"/>
  <c r="J188" i="23"/>
  <c r="K188" i="23" s="1"/>
  <c r="L188" i="23" s="1"/>
  <c r="Y190" i="23"/>
  <c r="Q195" i="29"/>
  <c r="I190" i="23"/>
  <c r="H190" i="23"/>
  <c r="G189" i="23"/>
  <c r="S195" i="29" l="1"/>
  <c r="U196" i="29"/>
  <c r="J189" i="23"/>
  <c r="K189" i="23" s="1"/>
  <c r="L189" i="23" s="1"/>
  <c r="Y191" i="23"/>
  <c r="Q196" i="29"/>
  <c r="I191" i="23"/>
  <c r="G190" i="23"/>
  <c r="H191" i="23"/>
  <c r="S196" i="29" l="1"/>
  <c r="U197" i="29"/>
  <c r="J190" i="23"/>
  <c r="K190" i="23" s="1"/>
  <c r="L190" i="23" s="1"/>
  <c r="Y192" i="23"/>
  <c r="Q197" i="29"/>
  <c r="I192" i="23"/>
  <c r="H192" i="23"/>
  <c r="G191" i="23"/>
  <c r="S197" i="29" l="1"/>
  <c r="U198" i="29"/>
  <c r="J191" i="23"/>
  <c r="K191" i="23" s="1"/>
  <c r="L191" i="23" s="1"/>
  <c r="Y193" i="23"/>
  <c r="Q198" i="29"/>
  <c r="I193" i="23"/>
  <c r="G192" i="23"/>
  <c r="H193" i="23"/>
  <c r="S198" i="29" l="1"/>
  <c r="U199" i="29"/>
  <c r="J192" i="23"/>
  <c r="K192" i="23" s="1"/>
  <c r="L192" i="23" s="1"/>
  <c r="Y194" i="23"/>
  <c r="Q199" i="29"/>
  <c r="I194" i="23"/>
  <c r="H194" i="23"/>
  <c r="G193" i="23"/>
  <c r="S199" i="29" l="1"/>
  <c r="U200" i="29"/>
  <c r="J193" i="23"/>
  <c r="K193" i="23" s="1"/>
  <c r="L193" i="23" s="1"/>
  <c r="Y195" i="23"/>
  <c r="Q200" i="29"/>
  <c r="I195" i="23"/>
  <c r="G194" i="23"/>
  <c r="H195" i="23"/>
  <c r="S200" i="29" l="1"/>
  <c r="U201" i="29"/>
  <c r="J194" i="23"/>
  <c r="K194" i="23" s="1"/>
  <c r="L194" i="23" s="1"/>
  <c r="Y196" i="23"/>
  <c r="Q201" i="29"/>
  <c r="I196" i="23"/>
  <c r="H196" i="23"/>
  <c r="G195" i="23"/>
  <c r="S201" i="29" l="1"/>
  <c r="U202" i="29"/>
  <c r="J195" i="23"/>
  <c r="K195" i="23" s="1"/>
  <c r="L195" i="23" s="1"/>
  <c r="Y197" i="23"/>
  <c r="Q202" i="29"/>
  <c r="I197" i="23"/>
  <c r="H197" i="23"/>
  <c r="G196" i="23"/>
  <c r="S202" i="29" l="1"/>
  <c r="U203" i="29"/>
  <c r="J196" i="23"/>
  <c r="K196" i="23" s="1"/>
  <c r="L196" i="23" s="1"/>
  <c r="Y198" i="23"/>
  <c r="Q203" i="29"/>
  <c r="I198" i="23"/>
  <c r="H198" i="23"/>
  <c r="G197" i="23"/>
  <c r="S203" i="29" l="1"/>
  <c r="U204" i="29"/>
  <c r="J197" i="23"/>
  <c r="K197" i="23" s="1"/>
  <c r="L197" i="23" s="1"/>
  <c r="Y199" i="23"/>
  <c r="Q204" i="29"/>
  <c r="I199" i="23"/>
  <c r="H199" i="23"/>
  <c r="G198" i="23"/>
  <c r="S204" i="29" l="1"/>
  <c r="U205" i="29"/>
  <c r="J198" i="23"/>
  <c r="K198" i="23" s="1"/>
  <c r="L198" i="23" s="1"/>
  <c r="Y200" i="23"/>
  <c r="Q205" i="29"/>
  <c r="G199" i="23"/>
  <c r="H200" i="23"/>
  <c r="I200" i="23"/>
  <c r="S205" i="29" l="1"/>
  <c r="U206" i="29"/>
  <c r="J199" i="23"/>
  <c r="K199" i="23" s="1"/>
  <c r="L199" i="23" s="1"/>
  <c r="Y201" i="23"/>
  <c r="Q206" i="29"/>
  <c r="G200" i="23"/>
  <c r="I201" i="23"/>
  <c r="H201" i="23"/>
  <c r="S206" i="29" l="1"/>
  <c r="U207" i="29"/>
  <c r="J200" i="23"/>
  <c r="K200" i="23" s="1"/>
  <c r="L200" i="23" s="1"/>
  <c r="Y202" i="23"/>
  <c r="Q207" i="29"/>
  <c r="G201" i="23"/>
  <c r="H202" i="23"/>
  <c r="I202" i="23"/>
  <c r="S207" i="29" l="1"/>
  <c r="U208" i="29"/>
  <c r="J201" i="23"/>
  <c r="K201" i="23" s="1"/>
  <c r="L201" i="23" s="1"/>
  <c r="Y203" i="23"/>
  <c r="Q208" i="29"/>
  <c r="G202" i="23"/>
  <c r="I203" i="23"/>
  <c r="H203" i="23"/>
  <c r="S208" i="29" l="1"/>
  <c r="U209" i="29"/>
  <c r="J202" i="23"/>
  <c r="K202" i="23" s="1"/>
  <c r="L202" i="23" s="1"/>
  <c r="Y204" i="23"/>
  <c r="Q209" i="29"/>
  <c r="G203" i="23"/>
  <c r="H204" i="23"/>
  <c r="I204" i="23"/>
  <c r="S209" i="29" l="1"/>
  <c r="U210" i="29"/>
  <c r="J203" i="23"/>
  <c r="K203" i="23" s="1"/>
  <c r="L203" i="23" s="1"/>
  <c r="Y205" i="23"/>
  <c r="Q210" i="29"/>
  <c r="G204" i="23"/>
  <c r="H205" i="23"/>
  <c r="I205" i="23"/>
  <c r="S210" i="29" l="1"/>
  <c r="U211" i="29"/>
  <c r="J204" i="23"/>
  <c r="K204" i="23" s="1"/>
  <c r="L204" i="23" s="1"/>
  <c r="Y206" i="23"/>
  <c r="Q211" i="29"/>
  <c r="G205" i="23"/>
  <c r="H206" i="23"/>
  <c r="I206" i="23"/>
  <c r="S211" i="29" l="1"/>
  <c r="U212" i="29"/>
  <c r="J205" i="23"/>
  <c r="K205" i="23" s="1"/>
  <c r="L205" i="23" s="1"/>
  <c r="Y207" i="23"/>
  <c r="Q212" i="29"/>
  <c r="G206" i="23"/>
  <c r="H207" i="23"/>
  <c r="I207" i="23"/>
  <c r="S212" i="29" l="1"/>
  <c r="U213" i="29"/>
  <c r="J206" i="23"/>
  <c r="K206" i="23" s="1"/>
  <c r="L206" i="23" s="1"/>
  <c r="Y208" i="23"/>
  <c r="Q213" i="29"/>
  <c r="G207" i="23"/>
  <c r="I208" i="23"/>
  <c r="H208" i="23"/>
  <c r="S213" i="29" l="1"/>
  <c r="U214" i="29"/>
  <c r="J207" i="23"/>
  <c r="K207" i="23" s="1"/>
  <c r="L207" i="23" s="1"/>
  <c r="Y209" i="23"/>
  <c r="Q214" i="29"/>
  <c r="G208" i="23"/>
  <c r="H209" i="23"/>
  <c r="I209" i="23"/>
  <c r="S214" i="29" l="1"/>
  <c r="U215" i="29"/>
  <c r="J208" i="23"/>
  <c r="K208" i="23" s="1"/>
  <c r="L208" i="23" s="1"/>
  <c r="Y210" i="23"/>
  <c r="Q215" i="29"/>
  <c r="G209" i="23"/>
  <c r="H210" i="23"/>
  <c r="I210" i="23"/>
  <c r="S215" i="29" l="1"/>
  <c r="U216" i="29"/>
  <c r="J209" i="23"/>
  <c r="K209" i="23" s="1"/>
  <c r="L209" i="23" s="1"/>
  <c r="Y211" i="23"/>
  <c r="Q216" i="29"/>
  <c r="H211" i="23"/>
  <c r="I211" i="23"/>
  <c r="G210" i="23"/>
  <c r="S216" i="29" l="1"/>
  <c r="J210" i="23"/>
  <c r="K210" i="23" s="1"/>
  <c r="L210" i="23" s="1"/>
  <c r="Y212" i="23"/>
  <c r="G211" i="23"/>
  <c r="I212" i="23"/>
  <c r="H212" i="23"/>
  <c r="J211" i="23" l="1"/>
  <c r="K211" i="23" s="1"/>
  <c r="L211" i="23" s="1"/>
  <c r="Y213" i="23"/>
  <c r="G212" i="23"/>
  <c r="I213" i="23"/>
  <c r="J212" i="23" l="1"/>
  <c r="K212" i="23" s="1"/>
  <c r="L212" i="23" s="1"/>
  <c r="Y214" i="23"/>
  <c r="G213" i="23"/>
  <c r="H213" i="23"/>
  <c r="I214" i="23"/>
  <c r="J213" i="23" l="1"/>
  <c r="K213" i="23" s="1"/>
  <c r="L213" i="23" s="1"/>
  <c r="Y215" i="23"/>
  <c r="G214" i="23"/>
  <c r="I215" i="23"/>
  <c r="H214" i="23"/>
  <c r="J214" i="23" l="1"/>
  <c r="K214" i="23" s="1"/>
  <c r="L214" i="23" s="1"/>
  <c r="Y216" i="23"/>
  <c r="H215" i="23"/>
  <c r="G215" i="23"/>
  <c r="I216" i="23"/>
  <c r="J215" i="23" l="1"/>
  <c r="K215" i="23" s="1"/>
  <c r="L215" i="23" s="1"/>
  <c r="Y217" i="23"/>
  <c r="H216" i="23"/>
  <c r="G216" i="23"/>
  <c r="I217" i="23"/>
  <c r="J216" i="23" l="1"/>
  <c r="K216" i="23" s="1"/>
  <c r="L216" i="23" s="1"/>
  <c r="Y218" i="23"/>
  <c r="H217" i="23"/>
  <c r="I218" i="23"/>
  <c r="G217" i="23"/>
  <c r="J217" i="23" l="1"/>
  <c r="K217" i="23" s="1"/>
  <c r="L217" i="23" s="1"/>
  <c r="Y219" i="23"/>
  <c r="G218" i="23"/>
  <c r="I219" i="23"/>
  <c r="H218" i="23"/>
  <c r="J218" i="23" l="1"/>
  <c r="K218" i="23" s="1"/>
  <c r="L218" i="23" s="1"/>
  <c r="Y220" i="23"/>
  <c r="H219" i="23"/>
  <c r="I220" i="23"/>
  <c r="G219" i="23"/>
  <c r="J219" i="23" l="1"/>
  <c r="K219" i="23" s="1"/>
  <c r="L219" i="23" s="1"/>
  <c r="Y221" i="23"/>
  <c r="I221" i="23"/>
  <c r="H220" i="23"/>
  <c r="G220" i="23"/>
  <c r="J220" i="23" l="1"/>
  <c r="K220" i="23" s="1"/>
  <c r="L220" i="23" s="1"/>
  <c r="Y222" i="23"/>
  <c r="I222" i="23"/>
  <c r="G221" i="23"/>
  <c r="H221" i="23"/>
  <c r="J221" i="23" l="1"/>
  <c r="K221" i="23" s="1"/>
  <c r="L221" i="23" s="1"/>
  <c r="Y223" i="23"/>
  <c r="G222" i="23"/>
  <c r="H222" i="23"/>
  <c r="I223" i="23"/>
  <c r="J222" i="23" l="1"/>
  <c r="K222" i="23" s="1"/>
  <c r="L222" i="23" s="1"/>
  <c r="Y224" i="23"/>
  <c r="G223" i="23"/>
  <c r="I224" i="23"/>
  <c r="H223" i="23"/>
  <c r="J223" i="23" l="1"/>
  <c r="K223" i="23" s="1"/>
  <c r="L223" i="23" s="1"/>
  <c r="Y225" i="23"/>
  <c r="H224" i="23"/>
  <c r="I225" i="23"/>
  <c r="G224" i="23"/>
  <c r="J224" i="23" l="1"/>
  <c r="K224" i="23" s="1"/>
  <c r="L224" i="23" s="1"/>
  <c r="Y226" i="23"/>
  <c r="G225" i="23"/>
  <c r="I226" i="23"/>
  <c r="H225" i="23"/>
  <c r="J225" i="23" l="1"/>
  <c r="K225" i="23" s="1"/>
  <c r="L225" i="23" s="1"/>
  <c r="Y227" i="23"/>
  <c r="H226" i="23"/>
  <c r="I227" i="23"/>
  <c r="G226" i="23"/>
  <c r="J226" i="23" l="1"/>
  <c r="K226" i="23" s="1"/>
  <c r="L226" i="23" s="1"/>
  <c r="Y228" i="23"/>
  <c r="H227" i="23"/>
  <c r="I228" i="23"/>
  <c r="G227" i="23"/>
  <c r="J227" i="23" l="1"/>
  <c r="K227" i="23" s="1"/>
  <c r="L227" i="23" s="1"/>
  <c r="Y229" i="23"/>
  <c r="G228" i="23"/>
  <c r="I229" i="23"/>
  <c r="H228" i="23"/>
  <c r="J228" i="23" l="1"/>
  <c r="K228" i="23" s="1"/>
  <c r="L228" i="23" s="1"/>
  <c r="Y230" i="23"/>
  <c r="G229" i="23"/>
  <c r="I230" i="23"/>
  <c r="H229" i="23"/>
  <c r="J229" i="23" l="1"/>
  <c r="K229" i="23" s="1"/>
  <c r="L229" i="23" s="1"/>
  <c r="Y231" i="23"/>
  <c r="I231" i="23"/>
  <c r="G230" i="23"/>
  <c r="H230" i="23"/>
  <c r="J230" i="23" l="1"/>
  <c r="K230" i="23" s="1"/>
  <c r="L230" i="23" s="1"/>
  <c r="Y232" i="23"/>
  <c r="H231" i="23"/>
  <c r="I232" i="23"/>
  <c r="G231" i="23"/>
  <c r="J231" i="23" l="1"/>
  <c r="K231" i="23" s="1"/>
  <c r="L231" i="23" s="1"/>
  <c r="G232" i="23"/>
  <c r="H232" i="23"/>
  <c r="J232" i="23" l="1"/>
  <c r="K232" i="23" s="1"/>
  <c r="L232" i="2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Jonathan Hjembo</author>
    <author>Microsoft Office User</author>
  </authors>
  <commentList>
    <comment ref="O3" authorId="0" shapeId="0" xr:uid="{00000000-0006-0000-0100-000001000000}">
      <text>
        <r>
          <rPr>
            <sz val="9"/>
            <color rgb="FF000000"/>
            <rFont val="Helvetica Light"/>
            <family val="2"/>
          </rPr>
          <t>Each price represents the one-time installation cost of a cabinet.</t>
        </r>
      </text>
    </comment>
    <comment ref="P3" authorId="0" shapeId="0" xr:uid="{00000000-0006-0000-0100-000002000000}">
      <text>
        <r>
          <rPr>
            <sz val="9"/>
            <color rgb="FF000000"/>
            <rFont val="Helvetica Light"/>
            <family val="2"/>
          </rPr>
          <t xml:space="preserve">Each response indicates operator's expectations for changes in colocation costs in this location over the next 12 months.
</t>
        </r>
      </text>
    </comment>
    <comment ref="Q3" authorId="1" shapeId="0" xr:uid="{07F86C89-9E59-FA42-A46D-2AC3F871EBDD}">
      <text>
        <r>
          <rPr>
            <sz val="9"/>
            <color rgb="FF000000"/>
            <rFont val="Helvetica"/>
            <family val="2"/>
          </rPr>
          <t>Each resopnse indicates operator's expectations for changes in cross-connect rates in this location over the next 12 months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Jonathan Hjembo</author>
  </authors>
  <commentList>
    <comment ref="N2" authorId="0" shapeId="0" xr:uid="{00000000-0006-0000-0200-000001000000}">
      <text>
        <r>
          <rPr>
            <sz val="9"/>
            <color rgb="FF000000"/>
            <rFont val="Helvetica Light"/>
            <family val="2"/>
          </rPr>
          <t xml:space="preserve">Select region then metro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Greg Bryan</author>
  </authors>
  <commentList>
    <comment ref="N2" authorId="0" shapeId="0" xr:uid="{00000000-0006-0000-0300-000001000000}">
      <text>
        <r>
          <rPr>
            <sz val="9"/>
            <color rgb="FF000000"/>
            <rFont val="Helvetica Light"/>
            <family val="2"/>
          </rPr>
          <t>Select region then metro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Greg Bryan</author>
  </authors>
  <commentList>
    <comment ref="K2" authorId="0" shapeId="0" xr:uid="{00000000-0006-0000-0400-000001000000}">
      <text>
        <r>
          <rPr>
            <sz val="9"/>
            <color rgb="FF000000"/>
            <rFont val="Helvetica Light"/>
            <family val="2"/>
          </rPr>
          <t>Select region then  metro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Jon Hjembo</author>
  </authors>
  <commentList>
    <comment ref="Q2" authorId="0" shapeId="0" xr:uid="{1E63980E-ACA5-1849-8603-23AC6BF72EF7}">
      <text>
        <r>
          <rPr>
            <sz val="9"/>
            <color rgb="FF000000"/>
            <rFont val="Helvetica Light"/>
            <family val="2"/>
          </rPr>
          <t xml:space="preserve">Select metro and type and number of cross connects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Jon Hjembo</author>
  </authors>
  <commentList>
    <comment ref="H2" authorId="0" shapeId="0" xr:uid="{00000000-0006-0000-0900-000001000000}">
      <text>
        <r>
          <rPr>
            <sz val="9"/>
            <color rgb="FF000000"/>
            <rFont val="Helvetica Light"/>
            <family val="2"/>
          </rPr>
          <t xml:space="preserve">Select type and number of cross connects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Greg Bryan</author>
  </authors>
  <commentList>
    <comment ref="F6" authorId="0" shapeId="0" xr:uid="{00000000-0006-0000-0A00-000001000000}">
      <text>
        <r>
          <rPr>
            <sz val="9"/>
            <color rgb="FF000000"/>
            <rFont val="Helvetica Light"/>
            <family val="2"/>
          </rPr>
          <t>Select region, metro, and metric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Greg Bryan</author>
    <author>Jonathan Hjembo</author>
  </authors>
  <commentList>
    <comment ref="H3" authorId="0" shapeId="0" xr:uid="{00000000-0006-0000-0C00-000001000000}">
      <text>
        <r>
          <rPr>
            <sz val="9"/>
            <color rgb="FF000000"/>
            <rFont val="Helvetica Light"/>
            <family val="2"/>
          </rPr>
          <t xml:space="preserve">Select metric and price statistic to chart
</t>
        </r>
      </text>
    </comment>
    <comment ref="D7" authorId="1" shapeId="0" xr:uid="{00000000-0006-0000-0C00-000002000000}">
      <text>
        <r>
          <rPr>
            <sz val="9"/>
            <color rgb="FF000000"/>
            <rFont val="Helvetica Light"/>
            <family val="2"/>
          </rPr>
          <t xml:space="preserve">Select region then metro. Choose up to five metros to compare.
</t>
        </r>
      </text>
    </comment>
  </commentList>
</comments>
</file>

<file path=xl/sharedStrings.xml><?xml version="1.0" encoding="utf-8"?>
<sst xmlns="http://schemas.openxmlformats.org/spreadsheetml/2006/main" count="1058" uniqueCount="207">
  <si>
    <t>Metro</t>
  </si>
  <si>
    <t>Atlanta</t>
  </si>
  <si>
    <t>Boston</t>
  </si>
  <si>
    <t>Chicago</t>
  </si>
  <si>
    <t>Dallas</t>
  </si>
  <si>
    <t>Los Angeles</t>
  </si>
  <si>
    <t>Miami</t>
  </si>
  <si>
    <t>New York</t>
  </si>
  <si>
    <t>Washington</t>
  </si>
  <si>
    <t>London</t>
  </si>
  <si>
    <t>Frankfurt</t>
  </si>
  <si>
    <t>Paris</t>
  </si>
  <si>
    <t>Amsterdam</t>
  </si>
  <si>
    <t>Denver</t>
  </si>
  <si>
    <t>Mumbai</t>
  </si>
  <si>
    <t>(blank)</t>
  </si>
  <si>
    <t>Values</t>
  </si>
  <si>
    <t>Median</t>
  </si>
  <si>
    <t>Start</t>
  </si>
  <si>
    <t>End</t>
  </si>
  <si>
    <t>High</t>
  </si>
  <si>
    <t>Low</t>
  </si>
  <si>
    <t>Average</t>
  </si>
  <si>
    <t>Cabinet Installation</t>
  </si>
  <si>
    <t>TCO</t>
  </si>
  <si>
    <t>Operator</t>
  </si>
  <si>
    <t>Hong Kong</t>
  </si>
  <si>
    <t>Phoenix</t>
  </si>
  <si>
    <t>Seattle</t>
  </si>
  <si>
    <t>Singapore</t>
  </si>
  <si>
    <t>Minneapolis-St.Paul</t>
  </si>
  <si>
    <t>Country</t>
  </si>
  <si>
    <t>Sub Region</t>
  </si>
  <si>
    <t>Region</t>
  </si>
  <si>
    <t>Currency</t>
  </si>
  <si>
    <t>Fiber XC MRC</t>
  </si>
  <si>
    <t>Ethernet XC MRC</t>
  </si>
  <si>
    <t>Copper XC MRC</t>
  </si>
  <si>
    <t>Cabinet Install NRC</t>
  </si>
  <si>
    <t xml:space="preserve">Power utlization included? </t>
  </si>
  <si>
    <t>Africa</t>
  </si>
  <si>
    <t>Asia &amp; Pacific</t>
  </si>
  <si>
    <t>Europe</t>
  </si>
  <si>
    <t>U.S. &amp; Canada</t>
  </si>
  <si>
    <t>Western Europe</t>
  </si>
  <si>
    <t>United States</t>
  </si>
  <si>
    <t>Netherlands</t>
  </si>
  <si>
    <t>Count of Fiber XC MRC</t>
  </si>
  <si>
    <t>Count of Ethernet XC MRC</t>
  </si>
  <si>
    <t>Count of Copper XC MRC</t>
  </si>
  <si>
    <t>Count of Cabinet Install NRC</t>
  </si>
  <si>
    <t>Count of Price expectation</t>
  </si>
  <si>
    <t>Average of Fiber XC MRC</t>
  </si>
  <si>
    <t>Average of Ethernet XC MRC</t>
  </si>
  <si>
    <t>Average of Copper XC MRC</t>
  </si>
  <si>
    <t>Average of Cabinet Install NRC</t>
  </si>
  <si>
    <t>Average of Price expectation</t>
  </si>
  <si>
    <t>pivot row</t>
  </si>
  <si>
    <t>City Start</t>
  </si>
  <si>
    <t>City End</t>
  </si>
  <si>
    <t>Col1</t>
  </si>
  <si>
    <t>Col2</t>
  </si>
  <si>
    <t>Col3</t>
  </si>
  <si>
    <t>Threshold</t>
  </si>
  <si>
    <t>Count</t>
  </si>
  <si>
    <t>Price per kw at 4 kw</t>
  </si>
  <si>
    <t>Count of Price per kw at 4 kw</t>
  </si>
  <si>
    <t>Average of Price per kw at 4 kw</t>
  </si>
  <si>
    <t>Exclude Operator City</t>
  </si>
  <si>
    <t>Total Cost of Ownership</t>
  </si>
  <si>
    <t>Home</t>
  </si>
  <si>
    <t>Price per kw at 4 kw Percentage</t>
  </si>
  <si>
    <t>Price per Kilowatt</t>
  </si>
  <si>
    <t>Cross Connect Prices</t>
  </si>
  <si>
    <t>Cabinet Installation Prices</t>
  </si>
  <si>
    <t>Price for 4 kw</t>
  </si>
  <si>
    <t>Price per Kilowatt Statistics</t>
  </si>
  <si>
    <t>Location</t>
  </si>
  <si>
    <t>Cabinet Installation Price Statistics</t>
  </si>
  <si>
    <t>Connectivity Price Statistics</t>
  </si>
  <si>
    <t>TCO Statistics</t>
  </si>
  <si>
    <t>USD</t>
  </si>
  <si>
    <t>GLA</t>
  </si>
  <si>
    <t>Tokyo</t>
  </si>
  <si>
    <t>Moscow</t>
  </si>
  <si>
    <t>IXD</t>
  </si>
  <si>
    <t>XZN</t>
  </si>
  <si>
    <t>JTD</t>
  </si>
  <si>
    <t>WRL</t>
  </si>
  <si>
    <t>TUT</t>
  </si>
  <si>
    <t>Toronto</t>
  </si>
  <si>
    <t>Amsterdam Total</t>
  </si>
  <si>
    <t>Dallas Total</t>
  </si>
  <si>
    <t>Table of Contents</t>
  </si>
  <si>
    <t>Colocation Pricing</t>
  </si>
  <si>
    <t>All Data</t>
  </si>
  <si>
    <t xml:space="preserve">The full set of operator-reported data in USD. Each operator is denoted by an anonymous three-letter tag. Use this tab to review the full data set and compare prices between operators. </t>
  </si>
  <si>
    <t>Compare Operators</t>
  </si>
  <si>
    <t xml:space="preserve">Connectivity Price </t>
  </si>
  <si>
    <t>Price for cross-connects broken out by metro area and individual operator. Figures compare monthly cost of fiber, Ethernet, and copper cross-connects.</t>
  </si>
  <si>
    <t>Cabinet Installation Price</t>
  </si>
  <si>
    <t>Price for cabinet installation broken out by metro area and individual operator. Figures compare one-time cost of installing a cabinet.</t>
  </si>
  <si>
    <t>Compare Metro Areas</t>
  </si>
  <si>
    <t>Connectivity Price</t>
  </si>
  <si>
    <t>Low, median, average, and high price per cross-connect broken out by metro area. Table compares monthly cost of fiber, Ethernet, and copper cross-connects.</t>
  </si>
  <si>
    <t xml:space="preserve">Low, median, average, and high price for cabinet installation broken out by metro area. Table compares one-time cost of installing a cabinet. </t>
  </si>
  <si>
    <t>All Data: Individual Operator Response</t>
  </si>
  <si>
    <r>
      <rPr>
        <b/>
        <sz val="10"/>
        <color theme="1"/>
        <rFont val="Arial"/>
        <family val="2"/>
      </rPr>
      <t xml:space="preserve">Notes: </t>
    </r>
    <r>
      <rPr>
        <sz val="10"/>
        <color theme="1"/>
        <rFont val="Arial"/>
        <family val="2"/>
      </rPr>
      <t>Depicts low, median, average, and high prices per type of cross-connect per month by metro area.</t>
    </r>
  </si>
  <si>
    <r>
      <rPr>
        <b/>
        <sz val="10"/>
        <color theme="1"/>
        <rFont val="Arial"/>
        <family val="2"/>
      </rPr>
      <t xml:space="preserve">Notes: </t>
    </r>
    <r>
      <rPr>
        <sz val="10"/>
        <color theme="1"/>
        <rFont val="Arial"/>
        <family val="2"/>
      </rPr>
      <t>Depicts low, median, average, and high non-recurring cabinet installation prices by metro area.</t>
    </r>
  </si>
  <si>
    <t>Metric</t>
  </si>
  <si>
    <t>Op</t>
  </si>
  <si>
    <t>Operator Time Series Charts</t>
  </si>
  <si>
    <t>Statistic</t>
  </si>
  <si>
    <t>Statistical Time Series Table</t>
  </si>
  <si>
    <t>Statistical Time Series Charts</t>
  </si>
  <si>
    <t>Compare Prices Over Time</t>
  </si>
  <si>
    <t>Statistical Series</t>
  </si>
  <si>
    <t xml:space="preserve">Dynamic charts of prices for all products by individual operator over the available time series. </t>
  </si>
  <si>
    <t>Dynamic charts of prices for all products by statistical summary over the available time series.</t>
  </si>
  <si>
    <t>Annual Change</t>
  </si>
  <si>
    <t>Variable</t>
  </si>
  <si>
    <t>Price kw at 4 kw</t>
  </si>
  <si>
    <t>Sum of p kw at 4 kw</t>
  </si>
  <si>
    <t>APAC</t>
  </si>
  <si>
    <t>Price mo fiber</t>
  </si>
  <si>
    <t>Sum of p mo fiber</t>
  </si>
  <si>
    <t>Price mo ether</t>
  </si>
  <si>
    <t>Sum of p mo ether</t>
  </si>
  <si>
    <t>Price mo copper</t>
  </si>
  <si>
    <t>Sum of p mo copper</t>
  </si>
  <si>
    <t>US_CAN</t>
  </si>
  <si>
    <t>cabinet install</t>
  </si>
  <si>
    <t>Sum of cabinet install</t>
  </si>
  <si>
    <t>Expectation</t>
  </si>
  <si>
    <t>Sum of Expectation</t>
  </si>
  <si>
    <t>region</t>
  </si>
  <si>
    <t>Stat</t>
  </si>
  <si>
    <t>Select Region</t>
  </si>
  <si>
    <t>Select Metro</t>
  </si>
  <si>
    <t xml:space="preserve">Low, median, average, and high prices for all products across available time series. </t>
  </si>
  <si>
    <t>Subregion</t>
  </si>
  <si>
    <t>San Francisco</t>
  </si>
  <si>
    <t>Milan</t>
  </si>
  <si>
    <t>Brussels</t>
  </si>
  <si>
    <t>Charlotte</t>
  </si>
  <si>
    <t>Yes</t>
  </si>
  <si>
    <t>Price per kw at 10 kw</t>
  </si>
  <si>
    <t>Price kw at 10 kw</t>
  </si>
  <si>
    <t>Average of Price per kw at 10 kw</t>
  </si>
  <si>
    <t>Count of Price per kw at 10 kw</t>
  </si>
  <si>
    <t>Sum of p kw at 10 kw</t>
  </si>
  <si>
    <t>Price per kw at 100 kw</t>
  </si>
  <si>
    <t>Buenos Aires</t>
  </si>
  <si>
    <t>Average of Price per kw for 100 kw lease</t>
  </si>
  <si>
    <t>Count of Price per kw for 100 kw lease</t>
  </si>
  <si>
    <t>Price per kw for 100 kw lease</t>
  </si>
  <si>
    <t>DXY</t>
  </si>
  <si>
    <t>Price kw at 100 kw</t>
  </si>
  <si>
    <t>Sum of p kw at 100 kw</t>
  </si>
  <si>
    <t>Price per kilowatt broken out by metro area and individual operator. Figures compare per kilowatt cost of a cabinet rental at 4 kilowatt and 10 kilowatt density levels, and the price per kilowatt for a larger-scale retail lease of 100 kilowatts.</t>
  </si>
  <si>
    <r>
      <rPr>
        <b/>
        <sz val="10"/>
        <color theme="1"/>
        <rFont val="Arial"/>
        <family val="2"/>
      </rPr>
      <t xml:space="preserve">Notes: </t>
    </r>
    <r>
      <rPr>
        <sz val="10"/>
        <color theme="1"/>
        <rFont val="Arial"/>
        <family val="2"/>
      </rPr>
      <t>Depicts low, median, average, and high prices per kilowatt per month at designated density or lease levels by metro area.</t>
    </r>
  </si>
  <si>
    <t>Low, median, average, and high price per kilowatt broken out by metro area at 4 kilowatt and 10 kilowatt density levels and for a larger-scale retail lease of 100 kilowatts.</t>
  </si>
  <si>
    <t>EMK</t>
  </si>
  <si>
    <t>Half</t>
  </si>
  <si>
    <t>Sum of Price per kw at 4 kw</t>
  </si>
  <si>
    <t>Sum of Price per kw at 10 kw</t>
  </si>
  <si>
    <t>Sum of Price per kw at 100 kw</t>
  </si>
  <si>
    <t>Sum of Fiber XC MRC</t>
  </si>
  <si>
    <t>Sum of Ethernet XC MRC</t>
  </si>
  <si>
    <t>Sum of Copper XC MRC</t>
  </si>
  <si>
    <t>Sum of Cabinet Install NRC</t>
  </si>
  <si>
    <t>Melbourne</t>
  </si>
  <si>
    <t>Sydney</t>
  </si>
  <si>
    <t>Taipei</t>
  </si>
  <si>
    <t>Hamburg</t>
  </si>
  <si>
    <t>Montreal</t>
  </si>
  <si>
    <t>Latin America &amp; Caribbean</t>
  </si>
  <si>
    <t>LatAm</t>
  </si>
  <si>
    <t>Seoul</t>
  </si>
  <si>
    <t>ZTI</t>
  </si>
  <si>
    <t>2018 H2</t>
  </si>
  <si>
    <t xml:space="preserve">Dollar rates to convert! </t>
  </si>
  <si>
    <t>JOF</t>
  </si>
  <si>
    <t>YEI</t>
  </si>
  <si>
    <t>2019 H1</t>
  </si>
  <si>
    <t>Santiago</t>
  </si>
  <si>
    <t>Lagos</t>
  </si>
  <si>
    <t>2019 H2</t>
  </si>
  <si>
    <t>2020 H1</t>
  </si>
  <si>
    <r>
      <rPr>
        <b/>
        <sz val="10"/>
        <color theme="1"/>
        <rFont val="Arial"/>
        <family val="2"/>
      </rPr>
      <t>Notes: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Helvetica Light"/>
        <family val="2"/>
        <scheme val="minor"/>
      </rPr>
      <t xml:space="preserve">Price at 4 kw and at 10 kw  represent the monthly cost of a cabinet per kilowatt at the specified density level. Price at 100 kw represents the montly cost per kilowatt of a large-scale 100-kw retail lease. </t>
    </r>
  </si>
  <si>
    <r>
      <rPr>
        <b/>
        <sz val="10"/>
        <color theme="1"/>
        <rFont val="Arial"/>
        <family val="2"/>
      </rPr>
      <t>Notes: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Helvetica Light"/>
        <family val="2"/>
        <scheme val="minor"/>
      </rPr>
      <t>Each price represents the monthly cost of a cross-connect or circuit.</t>
    </r>
  </si>
  <si>
    <r>
      <rPr>
        <b/>
        <sz val="10"/>
        <color theme="1"/>
        <rFont val="Arial"/>
        <family val="2"/>
      </rPr>
      <t>Notes: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Helvetica Light"/>
        <family val="2"/>
        <scheme val="minor"/>
      </rPr>
      <t>Each price represents the one-time installation cost of a cabinet.</t>
    </r>
  </si>
  <si>
    <r>
      <rPr>
        <b/>
        <sz val="10"/>
        <color theme="1"/>
        <rFont val="Arial"/>
        <family val="2"/>
      </rPr>
      <t>Notes: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Helvetica Light"/>
        <family val="2"/>
        <scheme val="minor"/>
      </rPr>
      <t xml:space="preserve">Each price represents the individual operator price for the listed product over the listed time series. </t>
    </r>
  </si>
  <si>
    <r>
      <rPr>
        <b/>
        <sz val="10"/>
        <color theme="1"/>
        <rFont val="Arial"/>
        <family val="2"/>
      </rPr>
      <t>Notes: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Helvetica Light"/>
        <family val="2"/>
        <scheme val="minor"/>
      </rPr>
      <t xml:space="preserve">Each price represents the statistical summary for the listed product over the listed time series. </t>
    </r>
  </si>
  <si>
    <t>2020 H2</t>
  </si>
  <si>
    <t>© PriMetrica, Inc. 2021
Confidential — Not for distribution</t>
  </si>
  <si>
    <t>EFM</t>
  </si>
  <si>
    <r>
      <rPr>
        <b/>
        <sz val="10"/>
        <color theme="1"/>
        <rFont val="Arial"/>
        <family val="2"/>
      </rPr>
      <t>Notes:</t>
    </r>
    <r>
      <rPr>
        <sz val="10"/>
        <color theme="1"/>
        <rFont val="Arial"/>
        <family val="2"/>
      </rPr>
      <t xml:space="preserve"> All prices are converted from reported currencies to USD as of 05/15/21. All prices provided are Monthly Recurring Costs (MRC) unless otherwise stated. </t>
    </r>
  </si>
  <si>
    <t>Cross-Connect expectations</t>
  </si>
  <si>
    <t>Price per kw expectation</t>
  </si>
  <si>
    <t>Average of Cross-Connect expectations</t>
  </si>
  <si>
    <t>Count of Cross-Connect expectations</t>
  </si>
  <si>
    <r>
      <rPr>
        <b/>
        <sz val="10"/>
        <color rgb="FF000000"/>
        <rFont val="Arial"/>
        <family val="2"/>
      </rPr>
      <t>Notes:</t>
    </r>
    <r>
      <rPr>
        <sz val="10"/>
        <color rgb="FF000000"/>
        <rFont val="Arial"/>
        <family val="2"/>
      </rPr>
      <t xml:space="preserve"> TCO model for a 2-year contract given the following inclusions: a cabinet with density level of 4 kw and number and type of cross-connects designated on drop down menus.</t>
    </r>
  </si>
  <si>
    <t xml:space="preserve">Total Cost of Ownership (TCO) broken out by metro area and individual operator. Figures compare per month TCO for a two-year cabinet rental at designated density level with designated type and number of cross-connects. User can choose between fiber, Ethernet, and copper cross-connects and between 1 and 5 cross-connects. </t>
  </si>
  <si>
    <t xml:space="preserve">Low, median, average, and high TCO price broken out by metro area. Figures compare per month TCO for a two-year cabinet rental at designated density level with designated type and number of cross-connects. User can select between fiber, Ethernet, and copper cross-connects and between 1 and 5 cross-connects. </t>
  </si>
  <si>
    <r>
      <rPr>
        <b/>
        <sz val="10"/>
        <color theme="1"/>
        <rFont val="Arial"/>
        <family val="2"/>
      </rPr>
      <t xml:space="preserve">Notes: </t>
    </r>
    <r>
      <rPr>
        <sz val="10"/>
        <color theme="1"/>
        <rFont val="Arial"/>
        <family val="2"/>
      </rPr>
      <t xml:space="preserve">Depicts low, median, average, and high Total Cost of Ownership by metro area. Table compares per month TCO for a two-year cabinet rental at 4-kilowatt density level with designated type and number of cross-connects. User can select between 1 and 5 fiber, Ethernet, or copper cross-connects. </t>
    </r>
  </si>
  <si>
    <t>2021 H1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</si>
</sst>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&quot;$&quot;#,##0"/>
    <numFmt numFmtId="166" formatCode="0.0%"/>
  </numFmts>
  <fonts count="36" x14ac:knownFonts="1">
    <font>
      <sz val="12"/>
      <color theme="1"/>
      <name val="Helvetica Light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Helvetica Light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2"/>
      <color theme="10"/>
      <name val="Helvetica Light"/>
      <family val="2"/>
      <scheme val="minor"/>
    </font>
    <font>
      <u/>
      <sz val="12"/>
      <color theme="11"/>
      <name val="Helvetica Light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color theme="1"/>
      <name val="Arial"/>
      <family val="2"/>
    </font>
    <font>
      <b/>
      <sz val="12"/>
      <color theme="0"/>
      <name val="Arial"/>
      <family val="2"/>
    </font>
    <font>
      <b/>
      <sz val="14"/>
      <color theme="0"/>
      <name val="Arial"/>
      <family val="2"/>
    </font>
    <font>
      <b/>
      <u/>
      <sz val="12"/>
      <color theme="0"/>
      <name val="Arial"/>
      <family val="2"/>
    </font>
    <font>
      <sz val="10"/>
      <color theme="0"/>
      <name val="Arial"/>
      <family val="2"/>
    </font>
    <font>
      <b/>
      <sz val="18"/>
      <color theme="1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Arial"/>
      <family val="2"/>
    </font>
    <font>
      <sz val="8"/>
      <name val="Helvetica Light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2"/>
      <color theme="0"/>
      <name val="Arial"/>
      <family val="2"/>
    </font>
    <font>
      <sz val="12"/>
      <color theme="0"/>
      <name val="Helvetica Light"/>
      <family val="2"/>
      <scheme val="minor"/>
    </font>
    <font>
      <sz val="10"/>
      <name val="Arial"/>
      <family val="2"/>
    </font>
    <font>
      <sz val="12"/>
      <name val="Helvetica Light"/>
      <family val="2"/>
      <scheme val="minor"/>
    </font>
    <font>
      <sz val="12"/>
      <name val="Arial"/>
      <family val="2"/>
    </font>
    <font>
      <sz val="9"/>
      <color rgb="FF000000"/>
      <name val="Helvetica Light"/>
      <family val="2"/>
    </font>
    <font>
      <b/>
      <sz val="14"/>
      <color theme="1"/>
      <name val="Arial"/>
      <family val="2"/>
    </font>
    <font>
      <sz val="10"/>
      <color theme="1"/>
      <name val="Helvetica Light"/>
      <family val="2"/>
      <scheme val="minor"/>
    </font>
    <font>
      <sz val="9"/>
      <color rgb="FF000000"/>
      <name val="Helvetica"/>
      <family val="2"/>
    </font>
    <font>
      <b/>
      <sz val="10"/>
      <color theme="0" tint="-0.249977111117893"/>
      <name val="Arial"/>
      <family val="2"/>
    </font>
    <font>
      <sz val="10"/>
      <color theme="0" tint="-0.24997711111789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8999908444471571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</borders>
  <cellStyleXfs count="2321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6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6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4" fillId="0" borderId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293">
    <xf numFmtId="0" fontId="0" fillId="0" borderId="0" xfId="0"/>
    <xf numFmtId="0" fontId="12" fillId="0" borderId="10" xfId="0" applyFont="1" applyBorder="1" applyAlignment="1" applyProtection="1">
      <alignment vertical="top" wrapText="1"/>
      <protection hidden="1"/>
    </xf>
    <xf numFmtId="0" fontId="13" fillId="0" borderId="10" xfId="0" applyFont="1" applyBorder="1" applyAlignment="1" applyProtection="1">
      <alignment vertical="top" wrapText="1"/>
      <protection hidden="1"/>
    </xf>
    <xf numFmtId="0" fontId="0" fillId="0" borderId="0" xfId="0" applyProtection="1">
      <protection hidden="1"/>
    </xf>
    <xf numFmtId="0" fontId="0" fillId="0" borderId="0" xfId="0" applyFont="1" applyProtection="1">
      <protection hidden="1"/>
    </xf>
    <xf numFmtId="0" fontId="12" fillId="0" borderId="0" xfId="0" applyFont="1" applyProtection="1">
      <protection hidden="1"/>
    </xf>
    <xf numFmtId="0" fontId="18" fillId="0" borderId="0" xfId="2189" applyFont="1" applyProtection="1">
      <protection hidden="1"/>
    </xf>
    <xf numFmtId="0" fontId="12" fillId="0" borderId="0" xfId="0" applyFont="1" applyBorder="1" applyAlignment="1" applyProtection="1">
      <alignment horizontal="left" vertical="top" wrapText="1"/>
      <protection hidden="1"/>
    </xf>
    <xf numFmtId="165" fontId="3" fillId="0" borderId="1" xfId="2189" applyNumberFormat="1" applyFont="1" applyBorder="1" applyProtection="1">
      <protection hidden="1"/>
    </xf>
    <xf numFmtId="9" fontId="3" fillId="0" borderId="1" xfId="2189" applyNumberFormat="1" applyFont="1" applyBorder="1" applyProtection="1">
      <protection hidden="1"/>
    </xf>
    <xf numFmtId="0" fontId="4" fillId="0" borderId="0" xfId="2189" applyProtection="1">
      <protection hidden="1"/>
    </xf>
    <xf numFmtId="0" fontId="4" fillId="0" borderId="0" xfId="2189" applyBorder="1" applyProtection="1">
      <protection hidden="1"/>
    </xf>
    <xf numFmtId="0" fontId="17" fillId="8" borderId="6" xfId="2179" applyFont="1" applyFill="1" applyBorder="1" applyAlignment="1" applyProtection="1">
      <alignment vertical="center"/>
      <protection locked="0" hidden="1"/>
    </xf>
    <xf numFmtId="0" fontId="4" fillId="0" borderId="1" xfId="2189" applyBorder="1" applyProtection="1">
      <protection hidden="1"/>
    </xf>
    <xf numFmtId="165" fontId="4" fillId="0" borderId="1" xfId="2189" applyNumberFormat="1" applyBorder="1" applyProtection="1">
      <protection hidden="1"/>
    </xf>
    <xf numFmtId="0" fontId="17" fillId="8" borderId="6" xfId="2179" applyFont="1" applyFill="1" applyBorder="1" applyAlignment="1" applyProtection="1">
      <alignment horizontal="left" vertical="center"/>
      <protection locked="0" hidden="1"/>
    </xf>
    <xf numFmtId="0" fontId="7" fillId="0" borderId="0" xfId="0" applyFont="1" applyProtection="1">
      <protection hidden="1"/>
    </xf>
    <xf numFmtId="165" fontId="9" fillId="0" borderId="0" xfId="0" applyNumberFormat="1" applyFont="1" applyAlignment="1" applyProtection="1">
      <alignment vertical="top" wrapText="1"/>
      <protection hidden="1"/>
    </xf>
    <xf numFmtId="165" fontId="9" fillId="0" borderId="0" xfId="0" applyNumberFormat="1" applyFont="1" applyFill="1" applyAlignment="1" applyProtection="1">
      <alignment vertical="top" wrapText="1"/>
      <protection hidden="1"/>
    </xf>
    <xf numFmtId="165" fontId="9" fillId="3" borderId="0" xfId="0" applyNumberFormat="1" applyFont="1" applyFill="1" applyAlignment="1" applyProtection="1">
      <alignment vertical="top" wrapText="1"/>
      <protection hidden="1"/>
    </xf>
    <xf numFmtId="0" fontId="8" fillId="0" borderId="0" xfId="0" applyFont="1" applyProtection="1">
      <protection hidden="1"/>
    </xf>
    <xf numFmtId="165" fontId="8" fillId="0" borderId="0" xfId="0" applyNumberFormat="1" applyFont="1" applyProtection="1">
      <protection hidden="1"/>
    </xf>
    <xf numFmtId="165" fontId="4" fillId="0" borderId="0" xfId="0" applyNumberFormat="1" applyFont="1" applyProtection="1">
      <protection hidden="1"/>
    </xf>
    <xf numFmtId="0" fontId="7" fillId="0" borderId="0" xfId="0" applyFont="1" applyAlignment="1" applyProtection="1">
      <alignment vertical="top" wrapText="1"/>
      <protection hidden="1"/>
    </xf>
    <xf numFmtId="0" fontId="4" fillId="0" borderId="0" xfId="0" applyFont="1" applyAlignment="1" applyProtection="1">
      <alignment vertical="top" wrapText="1"/>
      <protection hidden="1"/>
    </xf>
    <xf numFmtId="165" fontId="7" fillId="0" borderId="16" xfId="0" applyNumberFormat="1" applyFont="1" applyBorder="1" applyProtection="1">
      <protection hidden="1"/>
    </xf>
    <xf numFmtId="165" fontId="7" fillId="0" borderId="17" xfId="0" applyNumberFormat="1" applyFont="1" applyBorder="1" applyProtection="1">
      <protection hidden="1"/>
    </xf>
    <xf numFmtId="165" fontId="7" fillId="0" borderId="19" xfId="0" applyNumberFormat="1" applyFont="1" applyBorder="1" applyProtection="1">
      <protection hidden="1"/>
    </xf>
    <xf numFmtId="165" fontId="7" fillId="0" borderId="20" xfId="0" applyNumberFormat="1" applyFont="1" applyBorder="1" applyProtection="1">
      <protection hidden="1"/>
    </xf>
    <xf numFmtId="0" fontId="4" fillId="0" borderId="18" xfId="2189" applyBorder="1" applyProtection="1">
      <protection hidden="1"/>
    </xf>
    <xf numFmtId="0" fontId="4" fillId="0" borderId="19" xfId="2189" applyBorder="1" applyProtection="1">
      <protection hidden="1"/>
    </xf>
    <xf numFmtId="165" fontId="4" fillId="0" borderId="19" xfId="2189" applyNumberFormat="1" applyBorder="1" applyProtection="1">
      <protection hidden="1"/>
    </xf>
    <xf numFmtId="9" fontId="4" fillId="0" borderId="20" xfId="2189" applyNumberFormat="1" applyBorder="1" applyProtection="1">
      <protection hidden="1"/>
    </xf>
    <xf numFmtId="165" fontId="4" fillId="0" borderId="0" xfId="2189" applyNumberFormat="1" applyProtection="1">
      <protection hidden="1"/>
    </xf>
    <xf numFmtId="0" fontId="17" fillId="8" borderId="1" xfId="2179" applyFont="1" applyFill="1" applyBorder="1" applyAlignment="1" applyProtection="1">
      <alignment horizontal="left" vertical="center" wrapText="1"/>
      <protection locked="0" hidden="1"/>
    </xf>
    <xf numFmtId="0" fontId="9" fillId="0" borderId="0" xfId="0" applyFont="1" applyAlignment="1" applyProtection="1">
      <alignment vertical="top" wrapText="1"/>
      <protection hidden="1"/>
    </xf>
    <xf numFmtId="9" fontId="8" fillId="0" borderId="0" xfId="0" applyNumberFormat="1" applyFont="1" applyProtection="1">
      <protection hidden="1"/>
    </xf>
    <xf numFmtId="0" fontId="8" fillId="0" borderId="1" xfId="0" applyFont="1" applyBorder="1" applyProtection="1">
      <protection hidden="1"/>
    </xf>
    <xf numFmtId="165" fontId="8" fillId="0" borderId="1" xfId="0" applyNumberFormat="1" applyFont="1" applyBorder="1" applyProtection="1">
      <protection hidden="1"/>
    </xf>
    <xf numFmtId="165" fontId="8" fillId="2" borderId="1" xfId="0" applyNumberFormat="1" applyFont="1" applyFill="1" applyBorder="1" applyProtection="1">
      <protection hidden="1"/>
    </xf>
    <xf numFmtId="0" fontId="12" fillId="0" borderId="0" xfId="0" applyFont="1" applyFill="1" applyProtection="1">
      <protection hidden="1"/>
    </xf>
    <xf numFmtId="0" fontId="8" fillId="0" borderId="0" xfId="0" applyFont="1" applyFill="1" applyProtection="1">
      <protection hidden="1"/>
    </xf>
    <xf numFmtId="0" fontId="0" fillId="0" borderId="0" xfId="0" applyFill="1" applyProtection="1">
      <protection hidden="1"/>
    </xf>
    <xf numFmtId="164" fontId="8" fillId="0" borderId="0" xfId="0" applyNumberFormat="1" applyFont="1" applyProtection="1">
      <protection hidden="1"/>
    </xf>
    <xf numFmtId="0" fontId="17" fillId="8" borderId="1" xfId="2179" applyFont="1" applyFill="1" applyBorder="1" applyAlignment="1" applyProtection="1">
      <alignment horizontal="left" vertical="center"/>
      <protection locked="0" hidden="1"/>
    </xf>
    <xf numFmtId="165" fontId="8" fillId="0" borderId="2" xfId="0" applyNumberFormat="1" applyFont="1" applyBorder="1" applyProtection="1">
      <protection hidden="1"/>
    </xf>
    <xf numFmtId="165" fontId="12" fillId="0" borderId="0" xfId="0" applyNumberFormat="1" applyFont="1" applyProtection="1">
      <protection hidden="1"/>
    </xf>
    <xf numFmtId="166" fontId="12" fillId="0" borderId="0" xfId="0" applyNumberFormat="1" applyFont="1" applyProtection="1">
      <protection hidden="1"/>
    </xf>
    <xf numFmtId="0" fontId="12" fillId="0" borderId="15" xfId="0" applyFont="1" applyBorder="1" applyProtection="1">
      <protection hidden="1"/>
    </xf>
    <xf numFmtId="0" fontId="12" fillId="0" borderId="16" xfId="0" applyFont="1" applyBorder="1" applyProtection="1">
      <protection hidden="1"/>
    </xf>
    <xf numFmtId="165" fontId="12" fillId="0" borderId="16" xfId="0" applyNumberFormat="1" applyFont="1" applyBorder="1" applyProtection="1">
      <protection hidden="1"/>
    </xf>
    <xf numFmtId="0" fontId="12" fillId="0" borderId="18" xfId="0" applyFont="1" applyBorder="1" applyProtection="1">
      <protection hidden="1"/>
    </xf>
    <xf numFmtId="0" fontId="12" fillId="0" borderId="19" xfId="0" applyFont="1" applyBorder="1" applyProtection="1">
      <protection hidden="1"/>
    </xf>
    <xf numFmtId="165" fontId="12" fillId="0" borderId="19" xfId="0" applyNumberFormat="1" applyFont="1" applyBorder="1" applyProtection="1">
      <protection hidden="1"/>
    </xf>
    <xf numFmtId="0" fontId="4" fillId="0" borderId="12" xfId="2189" applyBorder="1" applyProtection="1">
      <protection hidden="1"/>
    </xf>
    <xf numFmtId="0" fontId="4" fillId="0" borderId="11" xfId="2189" applyBorder="1" applyProtection="1">
      <protection hidden="1"/>
    </xf>
    <xf numFmtId="0" fontId="4" fillId="0" borderId="13" xfId="2189" applyBorder="1" applyProtection="1">
      <protection hidden="1"/>
    </xf>
    <xf numFmtId="0" fontId="4" fillId="0" borderId="10" xfId="2189" applyBorder="1" applyProtection="1">
      <protection hidden="1"/>
    </xf>
    <xf numFmtId="0" fontId="4" fillId="0" borderId="14" xfId="2189" applyBorder="1" applyProtection="1">
      <protection hidden="1"/>
    </xf>
    <xf numFmtId="0" fontId="4" fillId="0" borderId="8" xfId="2189" applyBorder="1" applyProtection="1">
      <protection hidden="1"/>
    </xf>
    <xf numFmtId="0" fontId="4" fillId="0" borderId="9" xfId="2189" applyBorder="1" applyProtection="1">
      <protection hidden="1"/>
    </xf>
    <xf numFmtId="0" fontId="4" fillId="0" borderId="7" xfId="2189" applyBorder="1" applyProtection="1">
      <protection hidden="1"/>
    </xf>
    <xf numFmtId="0" fontId="26" fillId="0" borderId="0" xfId="0" applyFont="1" applyProtection="1">
      <protection hidden="1"/>
    </xf>
    <xf numFmtId="1" fontId="18" fillId="0" borderId="0" xfId="2189" applyNumberFormat="1" applyFont="1" applyProtection="1">
      <protection hidden="1"/>
    </xf>
    <xf numFmtId="0" fontId="18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vertical="top" wrapText="1"/>
      <protection hidden="1"/>
    </xf>
    <xf numFmtId="0" fontId="9" fillId="0" borderId="0" xfId="0" applyFont="1" applyProtection="1">
      <protection hidden="1"/>
    </xf>
    <xf numFmtId="0" fontId="17" fillId="8" borderId="1" xfId="2179" applyFont="1" applyFill="1" applyBorder="1" applyAlignment="1" applyProtection="1">
      <alignment vertical="center"/>
      <protection locked="0" hidden="1"/>
    </xf>
    <xf numFmtId="0" fontId="3" fillId="0" borderId="1" xfId="0" applyFont="1" applyBorder="1" applyProtection="1">
      <protection locked="0" hidden="1"/>
    </xf>
    <xf numFmtId="0" fontId="23" fillId="0" borderId="11" xfId="0" applyFont="1" applyBorder="1" applyAlignment="1" applyProtection="1">
      <alignment vertical="top" wrapText="1"/>
      <protection hidden="1"/>
    </xf>
    <xf numFmtId="0" fontId="23" fillId="0" borderId="0" xfId="0" applyFont="1" applyBorder="1" applyAlignment="1" applyProtection="1">
      <alignment vertical="top" wrapText="1"/>
      <protection hidden="1"/>
    </xf>
    <xf numFmtId="165" fontId="4" fillId="0" borderId="21" xfId="2189" applyNumberFormat="1" applyBorder="1" applyProtection="1">
      <protection hidden="1"/>
    </xf>
    <xf numFmtId="0" fontId="18" fillId="0" borderId="0" xfId="2189" applyFont="1" applyBorder="1" applyProtection="1">
      <protection hidden="1"/>
    </xf>
    <xf numFmtId="0" fontId="15" fillId="4" borderId="2" xfId="1331" applyFont="1" applyFill="1" applyBorder="1" applyAlignment="1" applyProtection="1">
      <alignment horizontal="center" vertical="center" wrapText="1"/>
      <protection hidden="1"/>
    </xf>
    <xf numFmtId="9" fontId="4" fillId="0" borderId="0" xfId="2189" applyNumberFormat="1" applyProtection="1">
      <protection hidden="1"/>
    </xf>
    <xf numFmtId="0" fontId="27" fillId="0" borderId="0" xfId="2189" applyFont="1" applyProtection="1">
      <protection hidden="1"/>
    </xf>
    <xf numFmtId="0" fontId="1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29" fillId="0" borderId="0" xfId="2189" applyFont="1" applyFill="1" applyBorder="1" applyProtection="1">
      <protection hidden="1"/>
    </xf>
    <xf numFmtId="0" fontId="26" fillId="0" borderId="0" xfId="0" applyFont="1" applyBorder="1" applyAlignment="1" applyProtection="1">
      <alignment vertical="center" wrapText="1"/>
      <protection hidden="1"/>
    </xf>
    <xf numFmtId="0" fontId="12" fillId="0" borderId="22" xfId="0" applyFont="1" applyBorder="1" applyProtection="1">
      <protection hidden="1"/>
    </xf>
    <xf numFmtId="165" fontId="1" fillId="0" borderId="0" xfId="0" applyNumberFormat="1" applyFont="1" applyProtection="1">
      <protection hidden="1"/>
    </xf>
    <xf numFmtId="165" fontId="1" fillId="0" borderId="19" xfId="0" applyNumberFormat="1" applyFont="1" applyBorder="1" applyProtection="1">
      <protection hidden="1"/>
    </xf>
    <xf numFmtId="165" fontId="1" fillId="0" borderId="16" xfId="0" applyNumberFormat="1" applyFont="1" applyBorder="1" applyProtection="1">
      <protection hidden="1"/>
    </xf>
    <xf numFmtId="165" fontId="1" fillId="2" borderId="16" xfId="0" applyNumberFormat="1" applyFont="1" applyFill="1" applyBorder="1" applyProtection="1">
      <protection hidden="1"/>
    </xf>
    <xf numFmtId="165" fontId="1" fillId="0" borderId="17" xfId="0" applyNumberFormat="1" applyFont="1" applyBorder="1" applyProtection="1">
      <protection hidden="1"/>
    </xf>
    <xf numFmtId="165" fontId="1" fillId="2" borderId="19" xfId="0" applyNumberFormat="1" applyFont="1" applyFill="1" applyBorder="1" applyProtection="1">
      <protection hidden="1"/>
    </xf>
    <xf numFmtId="165" fontId="1" fillId="0" borderId="20" xfId="0" applyNumberFormat="1" applyFont="1" applyBorder="1" applyProtection="1">
      <protection hidden="1"/>
    </xf>
    <xf numFmtId="165" fontId="1" fillId="0" borderId="16" xfId="0" applyNumberFormat="1" applyFont="1" applyFill="1" applyBorder="1" applyProtection="1">
      <protection hidden="1"/>
    </xf>
    <xf numFmtId="165" fontId="1" fillId="0" borderId="19" xfId="0" applyNumberFormat="1" applyFont="1" applyFill="1" applyBorder="1" applyProtection="1">
      <protection hidden="1"/>
    </xf>
    <xf numFmtId="0" fontId="5" fillId="0" borderId="0" xfId="0" applyFont="1" applyBorder="1" applyAlignment="1" applyProtection="1">
      <alignment vertical="center" wrapText="1"/>
      <protection hidden="1"/>
    </xf>
    <xf numFmtId="0" fontId="15" fillId="7" borderId="1" xfId="2179" applyFont="1" applyFill="1" applyBorder="1" applyAlignment="1" applyProtection="1">
      <alignment vertical="top"/>
      <protection locked="0" hidden="1"/>
    </xf>
    <xf numFmtId="0" fontId="15" fillId="7" borderId="1" xfId="2179" applyFont="1" applyFill="1" applyBorder="1" applyAlignment="1" applyProtection="1">
      <alignment vertical="top" wrapText="1"/>
      <protection locked="0" hidden="1"/>
    </xf>
    <xf numFmtId="2" fontId="13" fillId="6" borderId="1" xfId="0" applyNumberFormat="1" applyFont="1" applyFill="1" applyBorder="1" applyAlignment="1" applyProtection="1">
      <alignment horizontal="left" vertical="center" wrapText="1"/>
      <protection locked="0" hidden="1"/>
    </xf>
    <xf numFmtId="2" fontId="13" fillId="6" borderId="5" xfId="0" applyNumberFormat="1" applyFont="1" applyFill="1" applyBorder="1" applyAlignment="1" applyProtection="1">
      <alignment horizontal="left" vertical="center" wrapText="1"/>
      <protection locked="0" hidden="1"/>
    </xf>
    <xf numFmtId="0" fontId="13" fillId="6" borderId="5" xfId="0" applyNumberFormat="1" applyFont="1" applyFill="1" applyBorder="1" applyAlignment="1" applyProtection="1">
      <alignment horizontal="left" vertical="center" wrapText="1"/>
      <protection locked="0" hidden="1"/>
    </xf>
    <xf numFmtId="0" fontId="15" fillId="7" borderId="1" xfId="0" applyFont="1" applyFill="1" applyBorder="1" applyAlignment="1" applyProtection="1">
      <alignment horizontal="left" vertical="center"/>
      <protection hidden="1"/>
    </xf>
    <xf numFmtId="165" fontId="15" fillId="7" borderId="6" xfId="0" applyNumberFormat="1" applyFont="1" applyFill="1" applyBorder="1" applyAlignment="1" applyProtection="1">
      <alignment vertical="center" wrapText="1"/>
      <protection hidden="1"/>
    </xf>
    <xf numFmtId="0" fontId="15" fillId="7" borderId="1" xfId="1331" applyFont="1" applyFill="1" applyBorder="1" applyAlignment="1" applyProtection="1">
      <alignment horizontal="left" vertical="center"/>
      <protection hidden="1"/>
    </xf>
    <xf numFmtId="164" fontId="15" fillId="7" borderId="6" xfId="1331" applyNumberFormat="1" applyFont="1" applyFill="1" applyBorder="1" applyAlignment="1" applyProtection="1">
      <alignment vertical="center" wrapText="1"/>
      <protection hidden="1"/>
    </xf>
    <xf numFmtId="0" fontId="12" fillId="6" borderId="2" xfId="1331" applyFont="1" applyFill="1" applyBorder="1" applyAlignment="1" applyProtection="1">
      <alignment horizontal="left" vertical="center"/>
      <protection locked="0" hidden="1"/>
    </xf>
    <xf numFmtId="165" fontId="15" fillId="7" borderId="6" xfId="1331" applyNumberFormat="1" applyFont="1" applyFill="1" applyBorder="1" applyAlignment="1" applyProtection="1">
      <alignment vertical="center" wrapText="1"/>
      <protection hidden="1"/>
    </xf>
    <xf numFmtId="165" fontId="15" fillId="7" borderId="6" xfId="0" applyNumberFormat="1" applyFont="1" applyFill="1" applyBorder="1" applyAlignment="1" applyProtection="1">
      <alignment horizontal="left" vertical="center" wrapText="1"/>
      <protection hidden="1"/>
    </xf>
    <xf numFmtId="0" fontId="15" fillId="7" borderId="6" xfId="0" applyFont="1" applyFill="1" applyBorder="1" applyAlignment="1" applyProtection="1">
      <alignment horizontal="left" vertical="center" wrapText="1"/>
      <protection hidden="1"/>
    </xf>
    <xf numFmtId="0" fontId="25" fillId="7" borderId="1" xfId="0" applyFont="1" applyFill="1" applyBorder="1" applyAlignment="1" applyProtection="1">
      <alignment vertical="top" wrapText="1"/>
      <protection locked="0" hidden="1"/>
    </xf>
    <xf numFmtId="0" fontId="25" fillId="7" borderId="1" xfId="0" applyFont="1" applyFill="1" applyBorder="1" applyProtection="1">
      <protection locked="0" hidden="1"/>
    </xf>
    <xf numFmtId="0" fontId="15" fillId="7" borderId="1" xfId="2189" applyFont="1" applyFill="1" applyBorder="1" applyProtection="1">
      <protection hidden="1"/>
    </xf>
    <xf numFmtId="0" fontId="15" fillId="7" borderId="4" xfId="2189" applyFont="1" applyFill="1" applyBorder="1" applyProtection="1">
      <protection hidden="1"/>
    </xf>
    <xf numFmtId="0" fontId="15" fillId="7" borderId="0" xfId="2189" applyFont="1" applyFill="1" applyProtection="1">
      <protection hidden="1"/>
    </xf>
    <xf numFmtId="0" fontId="16" fillId="7" borderId="0" xfId="2189" applyFont="1" applyFill="1" applyProtection="1">
      <protection hidden="1"/>
    </xf>
    <xf numFmtId="2" fontId="13" fillId="6" borderId="1" xfId="2189" applyNumberFormat="1" applyFont="1" applyFill="1" applyBorder="1" applyAlignment="1" applyProtection="1">
      <alignment horizontal="left" vertical="center" wrapText="1"/>
      <protection locked="0" hidden="1"/>
    </xf>
    <xf numFmtId="165" fontId="13" fillId="6" borderId="1" xfId="2189" applyNumberFormat="1" applyFont="1" applyFill="1" applyBorder="1" applyAlignment="1" applyProtection="1">
      <alignment horizontal="left" vertical="center" wrapText="1"/>
      <protection locked="0" hidden="1"/>
    </xf>
    <xf numFmtId="9" fontId="13" fillId="6" borderId="1" xfId="2189" applyNumberFormat="1" applyFont="1" applyFill="1" applyBorder="1" applyAlignment="1" applyProtection="1">
      <alignment horizontal="left" vertical="center" wrapText="1"/>
      <protection locked="0" hidden="1"/>
    </xf>
    <xf numFmtId="0" fontId="25" fillId="7" borderId="1" xfId="2189" applyFont="1" applyFill="1" applyBorder="1" applyAlignment="1" applyProtection="1">
      <alignment horizontal="left" vertical="center" wrapText="1"/>
      <protection hidden="1"/>
    </xf>
    <xf numFmtId="0" fontId="16" fillId="7" borderId="2" xfId="2189" applyFont="1" applyFill="1" applyBorder="1" applyProtection="1">
      <protection hidden="1"/>
    </xf>
    <xf numFmtId="0" fontId="16" fillId="7" borderId="3" xfId="2189" applyFont="1" applyFill="1" applyBorder="1" applyProtection="1">
      <protection hidden="1"/>
    </xf>
    <xf numFmtId="0" fontId="16" fillId="7" borderId="4" xfId="2189" applyFont="1" applyFill="1" applyBorder="1" applyProtection="1">
      <protection hidden="1"/>
    </xf>
    <xf numFmtId="0" fontId="8" fillId="0" borderId="0" xfId="0" applyFont="1" applyAlignment="1" applyProtection="1">
      <alignment vertical="center"/>
      <protection hidden="1"/>
    </xf>
    <xf numFmtId="0" fontId="21" fillId="0" borderId="0" xfId="0" applyFont="1" applyFill="1" applyBorder="1" applyAlignment="1" applyProtection="1">
      <alignment vertical="top" wrapText="1"/>
      <protection hidden="1"/>
    </xf>
    <xf numFmtId="2" fontId="1" fillId="0" borderId="0" xfId="0" applyNumberFormat="1" applyFont="1" applyProtection="1">
      <protection hidden="1"/>
    </xf>
    <xf numFmtId="2" fontId="1" fillId="0" borderId="0" xfId="0" applyNumberFormat="1" applyFont="1" applyFill="1" applyProtection="1">
      <protection hidden="1"/>
    </xf>
    <xf numFmtId="2" fontId="9" fillId="0" borderId="0" xfId="0" applyNumberFormat="1" applyFont="1" applyFill="1" applyProtection="1">
      <protection hidden="1"/>
    </xf>
    <xf numFmtId="9" fontId="1" fillId="0" borderId="0" xfId="0" applyNumberFormat="1" applyFont="1" applyProtection="1">
      <protection hidden="1"/>
    </xf>
    <xf numFmtId="0" fontId="1" fillId="0" borderId="0" xfId="0" applyFont="1" applyFill="1" applyProtection="1">
      <protection hidden="1"/>
    </xf>
    <xf numFmtId="165" fontId="9" fillId="0" borderId="0" xfId="0" applyNumberFormat="1" applyFont="1" applyFill="1" applyProtection="1">
      <protection hidden="1"/>
    </xf>
    <xf numFmtId="0" fontId="1" fillId="0" borderId="0" xfId="0" applyNumberFormat="1" applyFont="1" applyProtection="1">
      <protection hidden="1"/>
    </xf>
    <xf numFmtId="0" fontId="1" fillId="0" borderId="0" xfId="2189" applyFont="1" applyProtection="1">
      <protection hidden="1"/>
    </xf>
    <xf numFmtId="165" fontId="1" fillId="0" borderId="0" xfId="2189" applyNumberFormat="1" applyFont="1" applyProtection="1">
      <protection hidden="1"/>
    </xf>
    <xf numFmtId="3" fontId="1" fillId="0" borderId="0" xfId="2189" applyNumberFormat="1" applyFont="1" applyProtection="1">
      <protection hidden="1"/>
    </xf>
    <xf numFmtId="0" fontId="1" fillId="0" borderId="2" xfId="0" applyFont="1" applyBorder="1" applyProtection="1">
      <protection hidden="1"/>
    </xf>
    <xf numFmtId="0" fontId="1" fillId="0" borderId="3" xfId="0" applyFont="1" applyBorder="1" applyProtection="1">
      <protection hidden="1"/>
    </xf>
    <xf numFmtId="165" fontId="1" fillId="0" borderId="3" xfId="0" applyNumberFormat="1" applyFont="1" applyBorder="1" applyProtection="1">
      <protection hidden="1"/>
    </xf>
    <xf numFmtId="165" fontId="1" fillId="2" borderId="3" xfId="0" applyNumberFormat="1" applyFont="1" applyFill="1" applyBorder="1" applyProtection="1">
      <protection hidden="1"/>
    </xf>
    <xf numFmtId="165" fontId="1" fillId="0" borderId="4" xfId="0" applyNumberFormat="1" applyFont="1" applyBorder="1" applyProtection="1">
      <protection hidden="1"/>
    </xf>
    <xf numFmtId="0" fontId="1" fillId="0" borderId="4" xfId="0" applyFont="1" applyBorder="1" applyProtection="1">
      <protection hidden="1"/>
    </xf>
    <xf numFmtId="165" fontId="1" fillId="0" borderId="23" xfId="0" applyNumberFormat="1" applyFont="1" applyBorder="1" applyProtection="1">
      <protection hidden="1"/>
    </xf>
    <xf numFmtId="165" fontId="1" fillId="0" borderId="24" xfId="0" applyNumberFormat="1" applyFont="1" applyBorder="1" applyProtection="1">
      <protection hidden="1"/>
    </xf>
    <xf numFmtId="0" fontId="1" fillId="0" borderId="18" xfId="0" applyFont="1" applyBorder="1" applyProtection="1">
      <protection hidden="1"/>
    </xf>
    <xf numFmtId="0" fontId="1" fillId="0" borderId="19" xfId="0" applyFont="1" applyBorder="1" applyProtection="1">
      <protection hidden="1"/>
    </xf>
    <xf numFmtId="0" fontId="1" fillId="0" borderId="20" xfId="0" applyFont="1" applyBorder="1" applyProtection="1">
      <protection hidden="1"/>
    </xf>
    <xf numFmtId="0" fontId="7" fillId="0" borderId="0" xfId="0" applyFont="1" applyFill="1" applyBorder="1" applyProtection="1">
      <protection hidden="1"/>
    </xf>
    <xf numFmtId="0" fontId="7" fillId="0" borderId="2" xfId="0" applyFont="1" applyBorder="1" applyProtection="1">
      <protection hidden="1"/>
    </xf>
    <xf numFmtId="0" fontId="7" fillId="0" borderId="3" xfId="0" applyFont="1" applyBorder="1" applyProtection="1">
      <protection hidden="1"/>
    </xf>
    <xf numFmtId="165" fontId="7" fillId="0" borderId="3" xfId="0" applyNumberFormat="1" applyFont="1" applyBorder="1" applyProtection="1">
      <protection hidden="1"/>
    </xf>
    <xf numFmtId="165" fontId="7" fillId="0" borderId="4" xfId="0" applyNumberFormat="1" applyFont="1" applyBorder="1" applyProtection="1">
      <protection hidden="1"/>
    </xf>
    <xf numFmtId="165" fontId="7" fillId="0" borderId="23" xfId="0" applyNumberFormat="1" applyFont="1" applyBorder="1" applyProtection="1">
      <protection hidden="1"/>
    </xf>
    <xf numFmtId="165" fontId="7" fillId="0" borderId="24" xfId="0" applyNumberFormat="1" applyFont="1" applyBorder="1" applyProtection="1">
      <protection hidden="1"/>
    </xf>
    <xf numFmtId="166" fontId="12" fillId="0" borderId="25" xfId="0" applyNumberFormat="1" applyFont="1" applyBorder="1" applyProtection="1">
      <protection hidden="1"/>
    </xf>
    <xf numFmtId="166" fontId="12" fillId="0" borderId="26" xfId="0" applyNumberFormat="1" applyFont="1" applyBorder="1" applyProtection="1">
      <protection hidden="1"/>
    </xf>
    <xf numFmtId="166" fontId="12" fillId="0" borderId="16" xfId="0" applyNumberFormat="1" applyFont="1" applyBorder="1" applyProtection="1">
      <protection hidden="1"/>
    </xf>
    <xf numFmtId="166" fontId="12" fillId="0" borderId="19" xfId="0" applyNumberFormat="1" applyFont="1" applyBorder="1" applyProtection="1">
      <protection hidden="1"/>
    </xf>
    <xf numFmtId="0" fontId="12" fillId="0" borderId="11" xfId="0" applyFont="1" applyBorder="1" applyProtection="1">
      <protection hidden="1"/>
    </xf>
    <xf numFmtId="165" fontId="12" fillId="0" borderId="11" xfId="0" applyNumberFormat="1" applyFont="1" applyBorder="1" applyProtection="1">
      <protection hidden="1"/>
    </xf>
    <xf numFmtId="166" fontId="12" fillId="0" borderId="11" xfId="0" applyNumberFormat="1" applyFont="1" applyBorder="1" applyProtection="1">
      <protection hidden="1"/>
    </xf>
    <xf numFmtId="0" fontId="1" fillId="0" borderId="0" xfId="0" applyFont="1"/>
    <xf numFmtId="0" fontId="15" fillId="0" borderId="0" xfId="0" applyFont="1" applyFill="1" applyBorder="1" applyAlignment="1" applyProtection="1">
      <alignment vertical="center"/>
      <protection hidden="1"/>
    </xf>
    <xf numFmtId="0" fontId="13" fillId="0" borderId="0" xfId="0" applyFont="1" applyFill="1" applyBorder="1" applyAlignment="1" applyProtection="1">
      <alignment vertical="center"/>
      <protection locked="0" hidden="1"/>
    </xf>
    <xf numFmtId="0" fontId="15" fillId="0" borderId="0" xfId="0" applyFont="1" applyFill="1" applyBorder="1" applyAlignment="1" applyProtection="1">
      <alignment horizontal="left" vertical="center" wrapText="1"/>
      <protection hidden="1"/>
    </xf>
    <xf numFmtId="165" fontId="8" fillId="0" borderId="0" xfId="0" applyNumberFormat="1" applyFont="1" applyFill="1" applyBorder="1" applyProtection="1">
      <protection hidden="1"/>
    </xf>
    <xf numFmtId="165" fontId="34" fillId="0" borderId="0" xfId="0" applyNumberFormat="1" applyFont="1" applyAlignment="1" applyProtection="1">
      <alignment vertical="top" wrapText="1"/>
      <protection hidden="1"/>
    </xf>
    <xf numFmtId="165" fontId="35" fillId="0" borderId="0" xfId="0" applyNumberFormat="1" applyFont="1" applyProtection="1">
      <protection hidden="1"/>
    </xf>
    <xf numFmtId="0" fontId="12" fillId="6" borderId="1" xfId="2189" applyFont="1" applyFill="1" applyBorder="1" applyAlignment="1" applyProtection="1">
      <alignment vertical="center" wrapText="1"/>
      <protection locked="0" hidden="1"/>
    </xf>
    <xf numFmtId="0" fontId="1" fillId="0" borderId="0" xfId="0" applyFont="1" applyBorder="1" applyProtection="1">
      <protection hidden="1"/>
    </xf>
    <xf numFmtId="165" fontId="1" fillId="0" borderId="0" xfId="0" applyNumberFormat="1" applyFont="1" applyBorder="1" applyProtection="1">
      <protection hidden="1"/>
    </xf>
    <xf numFmtId="165" fontId="1" fillId="0" borderId="0" xfId="0" applyNumberFormat="1" applyFont="1" applyFill="1" applyBorder="1" applyProtection="1">
      <protection hidden="1"/>
    </xf>
    <xf numFmtId="0" fontId="21" fillId="5" borderId="2" xfId="0" applyFont="1" applyFill="1" applyBorder="1" applyAlignment="1" applyProtection="1">
      <alignment horizontal="left" vertical="top" wrapText="1"/>
      <protection hidden="1"/>
    </xf>
    <xf numFmtId="0" fontId="21" fillId="5" borderId="3" xfId="0" applyFont="1" applyFill="1" applyBorder="1" applyAlignment="1" applyProtection="1">
      <alignment horizontal="left" vertical="top" wrapText="1"/>
      <protection hidden="1"/>
    </xf>
    <xf numFmtId="0" fontId="21" fillId="5" borderId="4" xfId="0" applyFont="1" applyFill="1" applyBorder="1" applyAlignment="1" applyProtection="1">
      <alignment horizontal="left" vertical="top" wrapText="1"/>
      <protection hidden="1"/>
    </xf>
    <xf numFmtId="0" fontId="12" fillId="0" borderId="2" xfId="0" applyFont="1" applyBorder="1" applyAlignment="1" applyProtection="1">
      <alignment horizontal="left" vertical="center" wrapText="1"/>
      <protection hidden="1"/>
    </xf>
    <xf numFmtId="0" fontId="12" fillId="0" borderId="3" xfId="0" applyFont="1" applyBorder="1" applyAlignment="1" applyProtection="1">
      <alignment horizontal="left" vertical="center" wrapText="1"/>
      <protection hidden="1"/>
    </xf>
    <xf numFmtId="0" fontId="12" fillId="0" borderId="4" xfId="0" applyFont="1" applyBorder="1" applyAlignment="1" applyProtection="1">
      <alignment horizontal="left" vertical="center" wrapText="1"/>
      <protection hidden="1"/>
    </xf>
    <xf numFmtId="0" fontId="31" fillId="6" borderId="2" xfId="0" applyFont="1" applyFill="1" applyBorder="1" applyAlignment="1" applyProtection="1">
      <alignment horizontal="left" vertical="center"/>
      <protection hidden="1"/>
    </xf>
    <xf numFmtId="0" fontId="31" fillId="6" borderId="3" xfId="0" applyFont="1" applyFill="1" applyBorder="1" applyAlignment="1" applyProtection="1">
      <alignment horizontal="left" vertical="center"/>
      <protection hidden="1"/>
    </xf>
    <xf numFmtId="0" fontId="31" fillId="6" borderId="4" xfId="0" applyFont="1" applyFill="1" applyBorder="1" applyAlignment="1" applyProtection="1">
      <alignment horizontal="left" vertical="center"/>
      <protection hidden="1"/>
    </xf>
    <xf numFmtId="0" fontId="12" fillId="0" borderId="11" xfId="0" applyFont="1" applyBorder="1" applyAlignment="1" applyProtection="1">
      <alignment horizontal="center" vertical="top"/>
      <protection hidden="1"/>
    </xf>
    <xf numFmtId="0" fontId="19" fillId="0" borderId="0" xfId="0" applyFont="1" applyAlignment="1" applyProtection="1">
      <alignment horizontal="left" vertical="center"/>
      <protection hidden="1"/>
    </xf>
    <xf numFmtId="0" fontId="0" fillId="0" borderId="3" xfId="0" applyFont="1" applyBorder="1" applyAlignment="1" applyProtection="1">
      <alignment horizontal="left" vertical="center" wrapText="1"/>
      <protection hidden="1"/>
    </xf>
    <xf numFmtId="0" fontId="0" fillId="0" borderId="4" xfId="0" applyFont="1" applyBorder="1" applyAlignment="1" applyProtection="1">
      <alignment horizontal="left" vertical="center" wrapText="1"/>
      <protection hidden="1"/>
    </xf>
    <xf numFmtId="0" fontId="14" fillId="0" borderId="0" xfId="0" applyFont="1" applyAlignment="1" applyProtection="1">
      <alignment horizontal="center" vertical="top"/>
      <protection hidden="1"/>
    </xf>
    <xf numFmtId="0" fontId="21" fillId="5" borderId="8" xfId="0" applyFont="1" applyFill="1" applyBorder="1" applyAlignment="1" applyProtection="1">
      <alignment horizontal="left" vertical="top" wrapText="1"/>
      <protection hidden="1"/>
    </xf>
    <xf numFmtId="0" fontId="21" fillId="5" borderId="9" xfId="0" applyFont="1" applyFill="1" applyBorder="1" applyAlignment="1" applyProtection="1">
      <alignment horizontal="left" vertical="top" wrapText="1"/>
      <protection hidden="1"/>
    </xf>
    <xf numFmtId="0" fontId="21" fillId="5" borderId="7" xfId="0" applyFont="1" applyFill="1" applyBorder="1" applyAlignment="1" applyProtection="1">
      <alignment horizontal="left" vertical="top" wrapText="1"/>
      <protection hidden="1"/>
    </xf>
    <xf numFmtId="165" fontId="1" fillId="0" borderId="2" xfId="0" applyNumberFormat="1" applyFont="1" applyBorder="1" applyAlignment="1" applyProtection="1">
      <alignment horizontal="left" vertical="center" wrapText="1"/>
      <protection hidden="1"/>
    </xf>
    <xf numFmtId="165" fontId="1" fillId="0" borderId="3" xfId="0" applyNumberFormat="1" applyFont="1" applyBorder="1" applyAlignment="1" applyProtection="1">
      <alignment horizontal="left" vertical="center" wrapText="1"/>
      <protection hidden="1"/>
    </xf>
    <xf numFmtId="165" fontId="1" fillId="0" borderId="4" xfId="0" applyNumberFormat="1" applyFont="1" applyBorder="1" applyAlignment="1" applyProtection="1">
      <alignment horizontal="left" vertical="center" wrapText="1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15" fillId="4" borderId="3" xfId="0" applyFont="1" applyFill="1" applyBorder="1" applyAlignment="1" applyProtection="1">
      <alignment horizontal="center" vertical="center"/>
      <protection hidden="1"/>
    </xf>
    <xf numFmtId="0" fontId="15" fillId="4" borderId="4" xfId="0" applyFont="1" applyFill="1" applyBorder="1" applyAlignment="1" applyProtection="1">
      <alignment horizontal="center" vertical="center"/>
      <protection hidden="1"/>
    </xf>
    <xf numFmtId="0" fontId="15" fillId="4" borderId="10" xfId="1331" applyFont="1" applyFill="1" applyBorder="1" applyAlignment="1" applyProtection="1">
      <alignment horizontal="center" vertical="center" wrapText="1"/>
      <protection hidden="1"/>
    </xf>
    <xf numFmtId="0" fontId="15" fillId="4" borderId="0" xfId="1331" applyFont="1" applyFill="1" applyBorder="1" applyAlignment="1" applyProtection="1">
      <alignment horizontal="center" vertical="center" wrapText="1"/>
      <protection hidden="1"/>
    </xf>
    <xf numFmtId="0" fontId="16" fillId="7" borderId="2" xfId="1331" applyFont="1" applyFill="1" applyBorder="1" applyAlignment="1" applyProtection="1">
      <alignment horizontal="left" vertical="center"/>
      <protection hidden="1"/>
    </xf>
    <xf numFmtId="0" fontId="16" fillId="7" borderId="3" xfId="1331" applyFont="1" applyFill="1" applyBorder="1" applyAlignment="1" applyProtection="1">
      <alignment horizontal="left" vertical="center"/>
      <protection hidden="1"/>
    </xf>
    <xf numFmtId="0" fontId="16" fillId="7" borderId="4" xfId="1331" applyFont="1" applyFill="1" applyBorder="1" applyAlignment="1" applyProtection="1">
      <alignment horizontal="left" vertical="center"/>
      <protection hidden="1"/>
    </xf>
    <xf numFmtId="0" fontId="1" fillId="0" borderId="12" xfId="1331" applyFont="1" applyBorder="1" applyAlignment="1" applyProtection="1">
      <alignment horizontal="left" vertical="center" wrapText="1"/>
      <protection hidden="1"/>
    </xf>
    <xf numFmtId="0" fontId="1" fillId="0" borderId="11" xfId="1331" applyFont="1" applyBorder="1" applyAlignment="1" applyProtection="1">
      <alignment horizontal="left" vertical="center" wrapText="1"/>
      <protection hidden="1"/>
    </xf>
    <xf numFmtId="0" fontId="1" fillId="0" borderId="13" xfId="1331" applyFont="1" applyBorder="1" applyAlignment="1" applyProtection="1">
      <alignment horizontal="left" vertical="center" wrapText="1"/>
      <protection hidden="1"/>
    </xf>
    <xf numFmtId="0" fontId="1" fillId="0" borderId="8" xfId="1331" applyFont="1" applyBorder="1" applyAlignment="1" applyProtection="1">
      <alignment horizontal="left" vertical="center" wrapText="1"/>
      <protection hidden="1"/>
    </xf>
    <xf numFmtId="0" fontId="1" fillId="0" borderId="9" xfId="1331" applyFont="1" applyBorder="1" applyAlignment="1" applyProtection="1">
      <alignment horizontal="left" vertical="center" wrapText="1"/>
      <protection hidden="1"/>
    </xf>
    <xf numFmtId="0" fontId="1" fillId="0" borderId="7" xfId="1331" applyFont="1" applyBorder="1" applyAlignment="1" applyProtection="1">
      <alignment horizontal="left" vertical="center" wrapText="1"/>
      <protection hidden="1"/>
    </xf>
    <xf numFmtId="0" fontId="12" fillId="6" borderId="2" xfId="0" applyFont="1" applyFill="1" applyBorder="1" applyAlignment="1" applyProtection="1">
      <alignment horizontal="left" vertical="center"/>
      <protection locked="0" hidden="1"/>
    </xf>
    <xf numFmtId="0" fontId="12" fillId="6" borderId="3" xfId="0" applyFont="1" applyFill="1" applyBorder="1" applyAlignment="1" applyProtection="1">
      <alignment horizontal="left" vertical="center"/>
      <protection locked="0" hidden="1"/>
    </xf>
    <xf numFmtId="0" fontId="12" fillId="6" borderId="4" xfId="0" applyFont="1" applyFill="1" applyBorder="1" applyAlignment="1" applyProtection="1">
      <alignment horizontal="left" vertical="center"/>
      <protection locked="0" hidden="1"/>
    </xf>
    <xf numFmtId="0" fontId="15" fillId="4" borderId="2" xfId="1331" applyFont="1" applyFill="1" applyBorder="1" applyAlignment="1" applyProtection="1">
      <alignment horizontal="center" vertical="center" wrapText="1"/>
      <protection hidden="1"/>
    </xf>
    <xf numFmtId="0" fontId="15" fillId="4" borderId="3" xfId="1331" applyFont="1" applyFill="1" applyBorder="1" applyAlignment="1" applyProtection="1">
      <alignment horizontal="center" vertical="center" wrapText="1"/>
      <protection hidden="1"/>
    </xf>
    <xf numFmtId="0" fontId="12" fillId="6" borderId="2" xfId="1331" applyFont="1" applyFill="1" applyBorder="1" applyAlignment="1" applyProtection="1">
      <alignment horizontal="left" vertical="center"/>
      <protection locked="0" hidden="1"/>
    </xf>
    <xf numFmtId="0" fontId="0" fillId="6" borderId="4" xfId="0" applyFill="1" applyBorder="1" applyAlignment="1" applyProtection="1">
      <alignment horizontal="left" vertical="center"/>
      <protection locked="0" hidden="1"/>
    </xf>
    <xf numFmtId="0" fontId="16" fillId="7" borderId="2" xfId="1340" applyFont="1" applyFill="1" applyBorder="1" applyAlignment="1" applyProtection="1">
      <alignment horizontal="left" vertical="center"/>
      <protection hidden="1"/>
    </xf>
    <xf numFmtId="0" fontId="16" fillId="7" borderId="3" xfId="1340" applyFont="1" applyFill="1" applyBorder="1" applyAlignment="1" applyProtection="1">
      <alignment horizontal="left" vertical="center"/>
      <protection hidden="1"/>
    </xf>
    <xf numFmtId="0" fontId="16" fillId="7" borderId="4" xfId="1340" applyFont="1" applyFill="1" applyBorder="1" applyAlignment="1" applyProtection="1">
      <alignment horizontal="left" vertical="center"/>
      <protection hidden="1"/>
    </xf>
    <xf numFmtId="0" fontId="12" fillId="6" borderId="12" xfId="0" applyFont="1" applyFill="1" applyBorder="1" applyAlignment="1" applyProtection="1">
      <alignment horizontal="left" vertical="center"/>
      <protection locked="0" hidden="1"/>
    </xf>
    <xf numFmtId="0" fontId="12" fillId="6" borderId="13" xfId="0" applyFont="1" applyFill="1" applyBorder="1" applyAlignment="1" applyProtection="1">
      <alignment horizontal="left" vertical="center"/>
      <protection locked="0" hidden="1"/>
    </xf>
    <xf numFmtId="0" fontId="12" fillId="6" borderId="8" xfId="0" applyFont="1" applyFill="1" applyBorder="1" applyAlignment="1" applyProtection="1">
      <alignment horizontal="left" vertical="center"/>
      <protection locked="0" hidden="1"/>
    </xf>
    <xf numFmtId="0" fontId="12" fillId="6" borderId="7" xfId="0" applyFont="1" applyFill="1" applyBorder="1" applyAlignment="1" applyProtection="1">
      <alignment horizontal="left" vertical="center"/>
      <protection locked="0" hidden="1"/>
    </xf>
    <xf numFmtId="0" fontId="24" fillId="0" borderId="12" xfId="0" applyFont="1" applyBorder="1" applyAlignment="1" applyProtection="1">
      <alignment horizontal="left" vertical="center" wrapText="1"/>
      <protection hidden="1"/>
    </xf>
    <xf numFmtId="0" fontId="24" fillId="0" borderId="11" xfId="0" applyFont="1" applyBorder="1" applyAlignment="1" applyProtection="1">
      <alignment horizontal="left" vertical="center" wrapText="1"/>
      <protection hidden="1"/>
    </xf>
    <xf numFmtId="0" fontId="24" fillId="0" borderId="13" xfId="0" applyFont="1" applyBorder="1" applyAlignment="1" applyProtection="1">
      <alignment horizontal="left" vertical="center" wrapText="1"/>
      <protection hidden="1"/>
    </xf>
    <xf numFmtId="0" fontId="24" fillId="0" borderId="10" xfId="0" applyFont="1" applyBorder="1" applyAlignment="1" applyProtection="1">
      <alignment horizontal="left" vertical="center" wrapText="1"/>
      <protection hidden="1"/>
    </xf>
    <xf numFmtId="0" fontId="24" fillId="0" borderId="0" xfId="0" applyFont="1" applyBorder="1" applyAlignment="1" applyProtection="1">
      <alignment horizontal="left" vertical="center" wrapText="1"/>
      <protection hidden="1"/>
    </xf>
    <xf numFmtId="0" fontId="24" fillId="0" borderId="14" xfId="0" applyFont="1" applyBorder="1" applyAlignment="1" applyProtection="1">
      <alignment horizontal="left" vertical="center" wrapText="1"/>
      <protection hidden="1"/>
    </xf>
    <xf numFmtId="0" fontId="24" fillId="0" borderId="8" xfId="0" applyFont="1" applyBorder="1" applyAlignment="1" applyProtection="1">
      <alignment horizontal="left" vertical="center" wrapText="1"/>
      <protection hidden="1"/>
    </xf>
    <xf numFmtId="0" fontId="24" fillId="0" borderId="9" xfId="0" applyFont="1" applyBorder="1" applyAlignment="1" applyProtection="1">
      <alignment horizontal="left" vertical="center" wrapText="1"/>
      <protection hidden="1"/>
    </xf>
    <xf numFmtId="0" fontId="24" fillId="0" borderId="7" xfId="0" applyFont="1" applyBorder="1" applyAlignment="1" applyProtection="1">
      <alignment horizontal="left" vertical="center" wrapText="1"/>
      <protection hidden="1"/>
    </xf>
    <xf numFmtId="0" fontId="12" fillId="6" borderId="6" xfId="0" applyFont="1" applyFill="1" applyBorder="1" applyAlignment="1" applyProtection="1">
      <alignment horizontal="left" vertical="center"/>
      <protection locked="0" hidden="1"/>
    </xf>
    <xf numFmtId="0" fontId="12" fillId="6" borderId="5" xfId="0" applyFont="1" applyFill="1" applyBorder="1" applyAlignment="1" applyProtection="1">
      <alignment horizontal="left" vertical="center"/>
      <protection locked="0" hidden="1"/>
    </xf>
    <xf numFmtId="0" fontId="12" fillId="6" borderId="6" xfId="2179" applyFont="1" applyFill="1" applyBorder="1" applyAlignment="1" applyProtection="1">
      <alignment horizontal="left" vertical="center" wrapText="1"/>
      <protection locked="0" hidden="1"/>
    </xf>
    <xf numFmtId="0" fontId="12" fillId="6" borderId="5" xfId="2179" applyFont="1" applyFill="1" applyBorder="1" applyAlignment="1" applyProtection="1">
      <alignment horizontal="left" vertical="center" wrapText="1"/>
      <protection locked="0"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15" fillId="4" borderId="9" xfId="0" applyFont="1" applyFill="1" applyBorder="1" applyAlignment="1" applyProtection="1">
      <alignment horizontal="center" vertical="center"/>
      <protection hidden="1"/>
    </xf>
    <xf numFmtId="0" fontId="15" fillId="4" borderId="7" xfId="0" applyFont="1" applyFill="1" applyBorder="1" applyAlignment="1" applyProtection="1">
      <alignment horizontal="center" vertical="center"/>
      <protection hidden="1"/>
    </xf>
    <xf numFmtId="0" fontId="13" fillId="6" borderId="2" xfId="0" applyFont="1" applyFill="1" applyBorder="1" applyAlignment="1" applyProtection="1">
      <alignment horizontal="center" vertical="center"/>
      <protection hidden="1"/>
    </xf>
    <xf numFmtId="0" fontId="13" fillId="6" borderId="3" xfId="0" applyFont="1" applyFill="1" applyBorder="1" applyAlignment="1" applyProtection="1">
      <alignment horizontal="center" vertical="center"/>
      <protection hidden="1"/>
    </xf>
    <xf numFmtId="0" fontId="13" fillId="6" borderId="4" xfId="0" applyFont="1" applyFill="1" applyBorder="1" applyAlignment="1" applyProtection="1">
      <alignment horizontal="center" vertical="center"/>
      <protection hidden="1"/>
    </xf>
    <xf numFmtId="0" fontId="15" fillId="4" borderId="10" xfId="0" applyFont="1" applyFill="1" applyBorder="1" applyAlignment="1" applyProtection="1">
      <alignment horizontal="center" vertical="center"/>
      <protection hidden="1"/>
    </xf>
    <xf numFmtId="0" fontId="15" fillId="4" borderId="0" xfId="0" applyFont="1" applyFill="1" applyBorder="1" applyAlignment="1" applyProtection="1">
      <alignment horizontal="center" vertical="center"/>
      <protection hidden="1"/>
    </xf>
    <xf numFmtId="0" fontId="1" fillId="0" borderId="2" xfId="0" applyFont="1" applyBorder="1" applyAlignment="1" applyProtection="1">
      <alignment horizontal="left" vertical="center"/>
      <protection hidden="1"/>
    </xf>
    <xf numFmtId="0" fontId="1" fillId="0" borderId="3" xfId="0" applyFont="1" applyBorder="1" applyAlignment="1" applyProtection="1">
      <alignment horizontal="left" vertical="center"/>
      <protection hidden="1"/>
    </xf>
    <xf numFmtId="0" fontId="1" fillId="0" borderId="4" xfId="0" applyFont="1" applyBorder="1" applyAlignment="1" applyProtection="1">
      <alignment horizontal="left" vertical="center"/>
      <protection hidden="1"/>
    </xf>
    <xf numFmtId="0" fontId="1" fillId="0" borderId="2" xfId="0" applyFont="1" applyBorder="1" applyAlignment="1" applyProtection="1">
      <alignment horizontal="left" vertical="top"/>
      <protection hidden="1"/>
    </xf>
    <xf numFmtId="0" fontId="1" fillId="0" borderId="3" xfId="0" applyFont="1" applyBorder="1" applyAlignment="1" applyProtection="1">
      <alignment horizontal="left" vertical="top"/>
      <protection hidden="1"/>
    </xf>
    <xf numFmtId="0" fontId="1" fillId="0" borderId="4" xfId="0" applyFont="1" applyBorder="1" applyAlignment="1" applyProtection="1">
      <alignment horizontal="left" vertical="top"/>
      <protection hidden="1"/>
    </xf>
    <xf numFmtId="0" fontId="0" fillId="0" borderId="9" xfId="0" applyBorder="1" applyAlignment="1" applyProtection="1">
      <protection hidden="1"/>
    </xf>
    <xf numFmtId="0" fontId="13" fillId="6" borderId="12" xfId="0" applyFont="1" applyFill="1" applyBorder="1" applyAlignment="1" applyProtection="1">
      <alignment horizontal="center" vertical="center" wrapText="1"/>
      <protection hidden="1"/>
    </xf>
    <xf numFmtId="0" fontId="13" fillId="6" borderId="11" xfId="0" applyFont="1" applyFill="1" applyBorder="1" applyAlignment="1" applyProtection="1">
      <alignment horizontal="center" vertical="center" wrapText="1"/>
      <protection hidden="1"/>
    </xf>
    <xf numFmtId="0" fontId="13" fillId="6" borderId="13" xfId="0" applyFont="1" applyFill="1" applyBorder="1" applyAlignment="1" applyProtection="1">
      <alignment horizontal="center" vertical="center" wrapText="1"/>
      <protection hidden="1"/>
    </xf>
    <xf numFmtId="0" fontId="13" fillId="6" borderId="10" xfId="0" applyFont="1" applyFill="1" applyBorder="1" applyAlignment="1" applyProtection="1">
      <alignment horizontal="center" vertical="center" wrapText="1"/>
      <protection hidden="1"/>
    </xf>
    <xf numFmtId="0" fontId="13" fillId="6" borderId="0" xfId="0" applyFont="1" applyFill="1" applyBorder="1" applyAlignment="1" applyProtection="1">
      <alignment horizontal="center" vertical="center" wrapText="1"/>
      <protection hidden="1"/>
    </xf>
    <xf numFmtId="0" fontId="13" fillId="6" borderId="14" xfId="0" applyFont="1" applyFill="1" applyBorder="1" applyAlignment="1" applyProtection="1">
      <alignment horizontal="center" vertical="center" wrapText="1"/>
      <protection hidden="1"/>
    </xf>
    <xf numFmtId="0" fontId="13" fillId="6" borderId="8" xfId="0" applyFont="1" applyFill="1" applyBorder="1" applyAlignment="1" applyProtection="1">
      <alignment horizontal="center" vertical="center" wrapText="1"/>
      <protection hidden="1"/>
    </xf>
    <xf numFmtId="0" fontId="13" fillId="6" borderId="9" xfId="0" applyFont="1" applyFill="1" applyBorder="1" applyAlignment="1" applyProtection="1">
      <alignment horizontal="center" vertical="center" wrapText="1"/>
      <protection hidden="1"/>
    </xf>
    <xf numFmtId="0" fontId="13" fillId="6" borderId="7" xfId="0" applyFont="1" applyFill="1" applyBorder="1" applyAlignment="1" applyProtection="1">
      <alignment horizontal="center" vertical="center" wrapText="1"/>
      <protection hidden="1"/>
    </xf>
    <xf numFmtId="165" fontId="13" fillId="6" borderId="12" xfId="0" applyNumberFormat="1" applyFont="1" applyFill="1" applyBorder="1" applyAlignment="1" applyProtection="1">
      <alignment horizontal="center" vertical="center" wrapText="1"/>
      <protection locked="0" hidden="1"/>
    </xf>
    <xf numFmtId="165" fontId="13" fillId="6" borderId="13" xfId="0" applyNumberFormat="1" applyFont="1" applyFill="1" applyBorder="1" applyAlignment="1" applyProtection="1">
      <alignment horizontal="center" vertical="center" wrapText="1"/>
      <protection locked="0" hidden="1"/>
    </xf>
    <xf numFmtId="165" fontId="13" fillId="6" borderId="10" xfId="0" applyNumberFormat="1" applyFont="1" applyFill="1" applyBorder="1" applyAlignment="1" applyProtection="1">
      <alignment horizontal="center" vertical="center" wrapText="1"/>
      <protection locked="0" hidden="1"/>
    </xf>
    <xf numFmtId="165" fontId="13" fillId="6" borderId="14" xfId="0" applyNumberFormat="1" applyFont="1" applyFill="1" applyBorder="1" applyAlignment="1" applyProtection="1">
      <alignment horizontal="center" vertical="center" wrapText="1"/>
      <protection locked="0" hidden="1"/>
    </xf>
    <xf numFmtId="165" fontId="13" fillId="6" borderId="8" xfId="0" applyNumberFormat="1" applyFont="1" applyFill="1" applyBorder="1" applyAlignment="1" applyProtection="1">
      <alignment horizontal="center" vertical="center" wrapText="1"/>
      <protection locked="0" hidden="1"/>
    </xf>
    <xf numFmtId="165" fontId="13" fillId="6" borderId="7" xfId="0" applyNumberFormat="1" applyFont="1" applyFill="1" applyBorder="1" applyAlignment="1" applyProtection="1">
      <alignment horizontal="center" vertical="center" wrapText="1"/>
      <protection locked="0" hidden="1"/>
    </xf>
    <xf numFmtId="0" fontId="13" fillId="6" borderId="12" xfId="0" applyFont="1" applyFill="1" applyBorder="1" applyAlignment="1" applyProtection="1">
      <alignment horizontal="center" vertical="center"/>
      <protection locked="0" hidden="1"/>
    </xf>
    <xf numFmtId="0" fontId="13" fillId="6" borderId="13" xfId="0" applyFont="1" applyFill="1" applyBorder="1" applyAlignment="1" applyProtection="1">
      <alignment horizontal="center" vertical="center"/>
      <protection locked="0" hidden="1"/>
    </xf>
    <xf numFmtId="0" fontId="13" fillId="6" borderId="10" xfId="0" applyFont="1" applyFill="1" applyBorder="1" applyAlignment="1" applyProtection="1">
      <alignment horizontal="center" vertical="center"/>
      <protection locked="0" hidden="1"/>
    </xf>
    <xf numFmtId="0" fontId="13" fillId="6" borderId="14" xfId="0" applyFont="1" applyFill="1" applyBorder="1" applyAlignment="1" applyProtection="1">
      <alignment horizontal="center" vertical="center"/>
      <protection locked="0" hidden="1"/>
    </xf>
    <xf numFmtId="0" fontId="13" fillId="6" borderId="8" xfId="0" applyFont="1" applyFill="1" applyBorder="1" applyAlignment="1" applyProtection="1">
      <alignment horizontal="center" vertical="center"/>
      <protection locked="0" hidden="1"/>
    </xf>
    <xf numFmtId="0" fontId="13" fillId="6" borderId="7" xfId="0" applyFont="1" applyFill="1" applyBorder="1" applyAlignment="1" applyProtection="1">
      <alignment horizontal="center" vertical="center"/>
      <protection locked="0" hidden="1"/>
    </xf>
    <xf numFmtId="0" fontId="1" fillId="0" borderId="12" xfId="0" applyFont="1" applyBorder="1" applyAlignment="1" applyProtection="1">
      <alignment horizontal="left" vertical="center" wrapText="1"/>
      <protection hidden="1"/>
    </xf>
    <xf numFmtId="0" fontId="5" fillId="0" borderId="11" xfId="0" applyFont="1" applyBorder="1" applyAlignment="1" applyProtection="1">
      <alignment horizontal="left" vertical="center" wrapText="1"/>
      <protection hidden="1"/>
    </xf>
    <xf numFmtId="0" fontId="5" fillId="0" borderId="13" xfId="0" applyFont="1" applyBorder="1" applyAlignment="1" applyProtection="1">
      <alignment horizontal="left" vertical="center" wrapText="1"/>
      <protection hidden="1"/>
    </xf>
    <xf numFmtId="0" fontId="5" fillId="0" borderId="10" xfId="0" applyFont="1" applyBorder="1" applyAlignment="1" applyProtection="1">
      <alignment horizontal="left" vertical="center" wrapText="1"/>
      <protection hidden="1"/>
    </xf>
    <xf numFmtId="0" fontId="5" fillId="0" borderId="0" xfId="0" applyFont="1" applyBorder="1" applyAlignment="1" applyProtection="1">
      <alignment horizontal="left" vertical="center" wrapText="1"/>
      <protection hidden="1"/>
    </xf>
    <xf numFmtId="0" fontId="5" fillId="0" borderId="14" xfId="0" applyFont="1" applyBorder="1" applyAlignment="1" applyProtection="1">
      <alignment horizontal="left" vertical="center" wrapText="1"/>
      <protection hidden="1"/>
    </xf>
    <xf numFmtId="0" fontId="5" fillId="0" borderId="8" xfId="0" applyFont="1" applyBorder="1" applyAlignment="1" applyProtection="1">
      <alignment horizontal="left" vertical="center" wrapText="1"/>
      <protection hidden="1"/>
    </xf>
    <xf numFmtId="0" fontId="5" fillId="0" borderId="9" xfId="0" applyFont="1" applyBorder="1" applyAlignment="1" applyProtection="1">
      <alignment horizontal="left" vertical="center" wrapText="1"/>
      <protection hidden="1"/>
    </xf>
    <xf numFmtId="0" fontId="5" fillId="0" borderId="7" xfId="0" applyFont="1" applyBorder="1" applyAlignment="1" applyProtection="1">
      <alignment horizontal="left" vertical="center" wrapText="1"/>
      <protection hidden="1"/>
    </xf>
    <xf numFmtId="0" fontId="1" fillId="0" borderId="10" xfId="1331" applyFont="1" applyBorder="1" applyAlignment="1" applyProtection="1">
      <alignment horizontal="left" vertical="center" wrapText="1"/>
      <protection hidden="1"/>
    </xf>
    <xf numFmtId="0" fontId="1" fillId="0" borderId="0" xfId="1331" applyFont="1" applyBorder="1" applyAlignment="1" applyProtection="1">
      <alignment horizontal="left" vertical="center" wrapText="1"/>
      <protection hidden="1"/>
    </xf>
    <xf numFmtId="0" fontId="0" fillId="0" borderId="14" xfId="0" applyFont="1" applyBorder="1" applyAlignment="1" applyProtection="1">
      <alignment vertical="center" wrapText="1"/>
      <protection hidden="1"/>
    </xf>
    <xf numFmtId="0" fontId="0" fillId="0" borderId="7" xfId="0" applyFont="1" applyBorder="1" applyAlignment="1" applyProtection="1">
      <alignment vertical="center" wrapText="1"/>
      <protection hidden="1"/>
    </xf>
    <xf numFmtId="0" fontId="12" fillId="6" borderId="2" xfId="2189" applyFont="1" applyFill="1" applyBorder="1" applyAlignment="1" applyProtection="1">
      <alignment vertical="center" wrapText="1"/>
      <protection locked="0" hidden="1"/>
    </xf>
    <xf numFmtId="0" fontId="12" fillId="6" borderId="4" xfId="2189" applyFont="1" applyFill="1" applyBorder="1" applyAlignment="1" applyProtection="1">
      <alignment vertical="center" wrapText="1"/>
      <protection locked="0" hidden="1"/>
    </xf>
    <xf numFmtId="0" fontId="12" fillId="6" borderId="8" xfId="2189" applyFont="1" applyFill="1" applyBorder="1" applyAlignment="1" applyProtection="1">
      <alignment vertical="center" wrapText="1"/>
      <protection locked="0" hidden="1"/>
    </xf>
    <xf numFmtId="0" fontId="12" fillId="6" borderId="9" xfId="2189" applyFont="1" applyFill="1" applyBorder="1" applyAlignment="1" applyProtection="1">
      <alignment vertical="center" wrapText="1"/>
      <protection locked="0" hidden="1"/>
    </xf>
    <xf numFmtId="0" fontId="15" fillId="4" borderId="2" xfId="0" applyFont="1" applyFill="1" applyBorder="1" applyAlignment="1" applyProtection="1">
      <alignment horizontal="center" vertical="center" wrapText="1"/>
      <protection hidden="1"/>
    </xf>
    <xf numFmtId="0" fontId="26" fillId="4" borderId="3" xfId="0" applyFont="1" applyFill="1" applyBorder="1" applyAlignment="1" applyProtection="1">
      <alignment horizontal="center" vertical="center" wrapText="1"/>
      <protection hidden="1"/>
    </xf>
    <xf numFmtId="0" fontId="1" fillId="0" borderId="14" xfId="1331" applyFont="1" applyBorder="1" applyAlignment="1" applyProtection="1">
      <alignment horizontal="left" vertical="center" wrapText="1"/>
      <protection hidden="1"/>
    </xf>
    <xf numFmtId="0" fontId="12" fillId="6" borderId="12" xfId="1331" applyFont="1" applyFill="1" applyBorder="1" applyAlignment="1" applyProtection="1">
      <alignment horizontal="left" vertical="center" wrapText="1"/>
      <protection hidden="1"/>
    </xf>
    <xf numFmtId="0" fontId="12" fillId="6" borderId="13" xfId="1331" applyFont="1" applyFill="1" applyBorder="1" applyAlignment="1" applyProtection="1">
      <alignment horizontal="left" vertical="center" wrapText="1"/>
      <protection hidden="1"/>
    </xf>
    <xf numFmtId="0" fontId="12" fillId="6" borderId="10" xfId="1331" applyFont="1" applyFill="1" applyBorder="1" applyAlignment="1" applyProtection="1">
      <alignment horizontal="left" vertical="center" wrapText="1"/>
      <protection hidden="1"/>
    </xf>
    <xf numFmtId="0" fontId="12" fillId="6" borderId="14" xfId="1331" applyFont="1" applyFill="1" applyBorder="1" applyAlignment="1" applyProtection="1">
      <alignment horizontal="left" vertical="center" wrapText="1"/>
      <protection hidden="1"/>
    </xf>
    <xf numFmtId="0" fontId="12" fillId="6" borderId="8" xfId="1331" applyFont="1" applyFill="1" applyBorder="1" applyAlignment="1" applyProtection="1">
      <alignment horizontal="left" vertical="center" wrapText="1"/>
      <protection hidden="1"/>
    </xf>
    <xf numFmtId="0" fontId="12" fillId="6" borderId="7" xfId="1331" applyFont="1" applyFill="1" applyBorder="1" applyAlignment="1" applyProtection="1">
      <alignment horizontal="left" vertical="center" wrapText="1"/>
      <protection hidden="1"/>
    </xf>
    <xf numFmtId="0" fontId="12" fillId="6" borderId="10" xfId="0" applyFont="1" applyFill="1" applyBorder="1" applyAlignment="1" applyProtection="1">
      <alignment horizontal="left" vertical="center"/>
      <protection locked="0" hidden="1"/>
    </xf>
    <xf numFmtId="0" fontId="12" fillId="6" borderId="14" xfId="0" applyFont="1" applyFill="1" applyBorder="1" applyAlignment="1" applyProtection="1">
      <alignment horizontal="left" vertical="center"/>
      <protection locked="0" hidden="1"/>
    </xf>
    <xf numFmtId="0" fontId="12" fillId="6" borderId="0" xfId="0" applyFont="1" applyFill="1" applyBorder="1" applyAlignment="1" applyProtection="1">
      <alignment horizontal="left" vertical="center"/>
      <protection locked="0" hidden="1"/>
    </xf>
    <xf numFmtId="0" fontId="12" fillId="6" borderId="9" xfId="0" applyFont="1" applyFill="1" applyBorder="1" applyAlignment="1" applyProtection="1">
      <alignment horizontal="left" vertical="center"/>
      <protection locked="0" hidden="1"/>
    </xf>
  </cellXfs>
  <cellStyles count="232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8" builtinId="9" hidden="1"/>
    <cellStyle name="Followed Hyperlink" xfId="850" builtinId="9" hidden="1"/>
    <cellStyle name="Followed Hyperlink" xfId="852" builtinId="9" hidden="1"/>
    <cellStyle name="Followed Hyperlink" xfId="854" builtinId="9" hidden="1"/>
    <cellStyle name="Followed Hyperlink" xfId="856" builtinId="9" hidden="1"/>
    <cellStyle name="Followed Hyperlink" xfId="858" builtinId="9" hidden="1"/>
    <cellStyle name="Followed Hyperlink" xfId="860" builtinId="9" hidden="1"/>
    <cellStyle name="Followed Hyperlink" xfId="862" builtinId="9" hidden="1"/>
    <cellStyle name="Followed Hyperlink" xfId="864" builtinId="9" hidden="1"/>
    <cellStyle name="Followed Hyperlink" xfId="866" builtinId="9" hidden="1"/>
    <cellStyle name="Followed Hyperlink" xfId="868" builtinId="9" hidden="1"/>
    <cellStyle name="Followed Hyperlink" xfId="870" builtinId="9" hidden="1"/>
    <cellStyle name="Followed Hyperlink" xfId="872" builtinId="9" hidden="1"/>
    <cellStyle name="Followed Hyperlink" xfId="874" builtinId="9" hidden="1"/>
    <cellStyle name="Followed Hyperlink" xfId="876" builtinId="9" hidden="1"/>
    <cellStyle name="Followed Hyperlink" xfId="878" builtinId="9" hidden="1"/>
    <cellStyle name="Followed Hyperlink" xfId="880" builtinId="9" hidden="1"/>
    <cellStyle name="Followed Hyperlink" xfId="882" builtinId="9" hidden="1"/>
    <cellStyle name="Followed Hyperlink" xfId="884" builtinId="9" hidden="1"/>
    <cellStyle name="Followed Hyperlink" xfId="886" builtinId="9" hidden="1"/>
    <cellStyle name="Followed Hyperlink" xfId="888" builtinId="9" hidden="1"/>
    <cellStyle name="Followed Hyperlink" xfId="890" builtinId="9" hidden="1"/>
    <cellStyle name="Followed Hyperlink" xfId="892" builtinId="9" hidden="1"/>
    <cellStyle name="Followed Hyperlink" xfId="894" builtinId="9" hidden="1"/>
    <cellStyle name="Followed Hyperlink" xfId="896" builtinId="9" hidden="1"/>
    <cellStyle name="Followed Hyperlink" xfId="898" builtinId="9" hidden="1"/>
    <cellStyle name="Followed Hyperlink" xfId="900" builtinId="9" hidden="1"/>
    <cellStyle name="Followed Hyperlink" xfId="902" builtinId="9" hidden="1"/>
    <cellStyle name="Followed Hyperlink" xfId="904" builtinId="9" hidden="1"/>
    <cellStyle name="Followed Hyperlink" xfId="906" builtinId="9" hidden="1"/>
    <cellStyle name="Followed Hyperlink" xfId="908" builtinId="9" hidden="1"/>
    <cellStyle name="Followed Hyperlink" xfId="910" builtinId="9" hidden="1"/>
    <cellStyle name="Followed Hyperlink" xfId="912" builtinId="9" hidden="1"/>
    <cellStyle name="Followed Hyperlink" xfId="914" builtinId="9" hidden="1"/>
    <cellStyle name="Followed Hyperlink" xfId="916" builtinId="9" hidden="1"/>
    <cellStyle name="Followed Hyperlink" xfId="918" builtinId="9" hidden="1"/>
    <cellStyle name="Followed Hyperlink" xfId="920" builtinId="9" hidden="1"/>
    <cellStyle name="Followed Hyperlink" xfId="922" builtinId="9" hidden="1"/>
    <cellStyle name="Followed Hyperlink" xfId="924" builtinId="9" hidden="1"/>
    <cellStyle name="Followed Hyperlink" xfId="926" builtinId="9" hidden="1"/>
    <cellStyle name="Followed Hyperlink" xfId="928" builtinId="9" hidden="1"/>
    <cellStyle name="Followed Hyperlink" xfId="930" builtinId="9" hidden="1"/>
    <cellStyle name="Followed Hyperlink" xfId="932" builtinId="9" hidden="1"/>
    <cellStyle name="Followed Hyperlink" xfId="934" builtinId="9" hidden="1"/>
    <cellStyle name="Followed Hyperlink" xfId="936" builtinId="9" hidden="1"/>
    <cellStyle name="Followed Hyperlink" xfId="938" builtinId="9" hidden="1"/>
    <cellStyle name="Followed Hyperlink" xfId="940" builtinId="9" hidden="1"/>
    <cellStyle name="Followed Hyperlink" xfId="942" builtinId="9" hidden="1"/>
    <cellStyle name="Followed Hyperlink" xfId="944" builtinId="9" hidden="1"/>
    <cellStyle name="Followed Hyperlink" xfId="946" builtinId="9" hidden="1"/>
    <cellStyle name="Followed Hyperlink" xfId="948" builtinId="9" hidden="1"/>
    <cellStyle name="Followed Hyperlink" xfId="950" builtinId="9" hidden="1"/>
    <cellStyle name="Followed Hyperlink" xfId="952" builtinId="9" hidden="1"/>
    <cellStyle name="Followed Hyperlink" xfId="954" builtinId="9" hidden="1"/>
    <cellStyle name="Followed Hyperlink" xfId="956" builtinId="9" hidden="1"/>
    <cellStyle name="Followed Hyperlink" xfId="958" builtinId="9" hidden="1"/>
    <cellStyle name="Followed Hyperlink" xfId="960" builtinId="9" hidden="1"/>
    <cellStyle name="Followed Hyperlink" xfId="962" builtinId="9" hidden="1"/>
    <cellStyle name="Followed Hyperlink" xfId="964" builtinId="9" hidden="1"/>
    <cellStyle name="Followed Hyperlink" xfId="966" builtinId="9" hidden="1"/>
    <cellStyle name="Followed Hyperlink" xfId="968" builtinId="9" hidden="1"/>
    <cellStyle name="Followed Hyperlink" xfId="970" builtinId="9" hidden="1"/>
    <cellStyle name="Followed Hyperlink" xfId="972" builtinId="9" hidden="1"/>
    <cellStyle name="Followed Hyperlink" xfId="974" builtinId="9" hidden="1"/>
    <cellStyle name="Followed Hyperlink" xfId="976" builtinId="9" hidden="1"/>
    <cellStyle name="Followed Hyperlink" xfId="978" builtinId="9" hidden="1"/>
    <cellStyle name="Followed Hyperlink" xfId="980" builtinId="9" hidden="1"/>
    <cellStyle name="Followed Hyperlink" xfId="982" builtinId="9" hidden="1"/>
    <cellStyle name="Followed Hyperlink" xfId="984" builtinId="9" hidden="1"/>
    <cellStyle name="Followed Hyperlink" xfId="986" builtinId="9" hidden="1"/>
    <cellStyle name="Followed Hyperlink" xfId="988" builtinId="9" hidden="1"/>
    <cellStyle name="Followed Hyperlink" xfId="990" builtinId="9" hidden="1"/>
    <cellStyle name="Followed Hyperlink" xfId="992" builtinId="9" hidden="1"/>
    <cellStyle name="Followed Hyperlink" xfId="994" builtinId="9" hidden="1"/>
    <cellStyle name="Followed Hyperlink" xfId="996" builtinId="9" hidden="1"/>
    <cellStyle name="Followed Hyperlink" xfId="998" builtinId="9" hidden="1"/>
    <cellStyle name="Followed Hyperlink" xfId="1000" builtinId="9" hidden="1"/>
    <cellStyle name="Followed Hyperlink" xfId="1002" builtinId="9" hidden="1"/>
    <cellStyle name="Followed Hyperlink" xfId="1004" builtinId="9" hidden="1"/>
    <cellStyle name="Followed Hyperlink" xfId="1006" builtinId="9" hidden="1"/>
    <cellStyle name="Followed Hyperlink" xfId="1008" builtinId="9" hidden="1"/>
    <cellStyle name="Followed Hyperlink" xfId="1010" builtinId="9" hidden="1"/>
    <cellStyle name="Followed Hyperlink" xfId="1012" builtinId="9" hidden="1"/>
    <cellStyle name="Followed Hyperlink" xfId="1014" builtinId="9" hidden="1"/>
    <cellStyle name="Followed Hyperlink" xfId="1016" builtinId="9" hidden="1"/>
    <cellStyle name="Followed Hyperlink" xfId="1018" builtinId="9" hidden="1"/>
    <cellStyle name="Followed Hyperlink" xfId="1020" builtinId="9" hidden="1"/>
    <cellStyle name="Followed Hyperlink" xfId="1022" builtinId="9" hidden="1"/>
    <cellStyle name="Followed Hyperlink" xfId="1024" builtinId="9" hidden="1"/>
    <cellStyle name="Followed Hyperlink" xfId="1026" builtinId="9" hidden="1"/>
    <cellStyle name="Followed Hyperlink" xfId="1028" builtinId="9" hidden="1"/>
    <cellStyle name="Followed Hyperlink" xfId="1030" builtinId="9" hidden="1"/>
    <cellStyle name="Followed Hyperlink" xfId="1032" builtinId="9" hidden="1"/>
    <cellStyle name="Followed Hyperlink" xfId="1034" builtinId="9" hidden="1"/>
    <cellStyle name="Followed Hyperlink" xfId="1036" builtinId="9" hidden="1"/>
    <cellStyle name="Followed Hyperlink" xfId="1038" builtinId="9" hidden="1"/>
    <cellStyle name="Followed Hyperlink" xfId="1040" builtinId="9" hidden="1"/>
    <cellStyle name="Followed Hyperlink" xfId="1042" builtinId="9" hidden="1"/>
    <cellStyle name="Followed Hyperlink" xfId="1044" builtinId="9" hidden="1"/>
    <cellStyle name="Followed Hyperlink" xfId="1046" builtinId="9" hidden="1"/>
    <cellStyle name="Followed Hyperlink" xfId="1048" builtinId="9" hidden="1"/>
    <cellStyle name="Followed Hyperlink" xfId="1050" builtinId="9" hidden="1"/>
    <cellStyle name="Followed Hyperlink" xfId="1052" builtinId="9" hidden="1"/>
    <cellStyle name="Followed Hyperlink" xfId="1054" builtinId="9" hidden="1"/>
    <cellStyle name="Followed Hyperlink" xfId="1056" builtinId="9" hidden="1"/>
    <cellStyle name="Followed Hyperlink" xfId="1058" builtinId="9" hidden="1"/>
    <cellStyle name="Followed Hyperlink" xfId="1060" builtinId="9" hidden="1"/>
    <cellStyle name="Followed Hyperlink" xfId="1062" builtinId="9" hidden="1"/>
    <cellStyle name="Followed Hyperlink" xfId="1064" builtinId="9" hidden="1"/>
    <cellStyle name="Followed Hyperlink" xfId="1066" builtinId="9" hidden="1"/>
    <cellStyle name="Followed Hyperlink" xfId="1068" builtinId="9" hidden="1"/>
    <cellStyle name="Followed Hyperlink" xfId="1070" builtinId="9" hidden="1"/>
    <cellStyle name="Followed Hyperlink" xfId="1072" builtinId="9" hidden="1"/>
    <cellStyle name="Followed Hyperlink" xfId="1074" builtinId="9" hidden="1"/>
    <cellStyle name="Followed Hyperlink" xfId="1076" builtinId="9" hidden="1"/>
    <cellStyle name="Followed Hyperlink" xfId="1078" builtinId="9" hidden="1"/>
    <cellStyle name="Followed Hyperlink" xfId="1080" builtinId="9" hidden="1"/>
    <cellStyle name="Followed Hyperlink" xfId="1082" builtinId="9" hidden="1"/>
    <cellStyle name="Followed Hyperlink" xfId="1084" builtinId="9" hidden="1"/>
    <cellStyle name="Followed Hyperlink" xfId="1086" builtinId="9" hidden="1"/>
    <cellStyle name="Followed Hyperlink" xfId="1088" builtinId="9" hidden="1"/>
    <cellStyle name="Followed Hyperlink" xfId="1090" builtinId="9" hidden="1"/>
    <cellStyle name="Followed Hyperlink" xfId="1092" builtinId="9" hidden="1"/>
    <cellStyle name="Followed Hyperlink" xfId="1094" builtinId="9" hidden="1"/>
    <cellStyle name="Followed Hyperlink" xfId="1096" builtinId="9" hidden="1"/>
    <cellStyle name="Followed Hyperlink" xfId="1098" builtinId="9" hidden="1"/>
    <cellStyle name="Followed Hyperlink" xfId="1100" builtinId="9" hidden="1"/>
    <cellStyle name="Followed Hyperlink" xfId="1102" builtinId="9" hidden="1"/>
    <cellStyle name="Followed Hyperlink" xfId="1104" builtinId="9" hidden="1"/>
    <cellStyle name="Followed Hyperlink" xfId="1106" builtinId="9" hidden="1"/>
    <cellStyle name="Followed Hyperlink" xfId="1108" builtinId="9" hidden="1"/>
    <cellStyle name="Followed Hyperlink" xfId="1110" builtinId="9" hidden="1"/>
    <cellStyle name="Followed Hyperlink" xfId="1112" builtinId="9" hidden="1"/>
    <cellStyle name="Followed Hyperlink" xfId="1114" builtinId="9" hidden="1"/>
    <cellStyle name="Followed Hyperlink" xfId="1116" builtinId="9" hidden="1"/>
    <cellStyle name="Followed Hyperlink" xfId="1118" builtinId="9" hidden="1"/>
    <cellStyle name="Followed Hyperlink" xfId="1120" builtinId="9" hidden="1"/>
    <cellStyle name="Followed Hyperlink" xfId="1122" builtinId="9" hidden="1"/>
    <cellStyle name="Followed Hyperlink" xfId="1124" builtinId="9" hidden="1"/>
    <cellStyle name="Followed Hyperlink" xfId="1126" builtinId="9" hidden="1"/>
    <cellStyle name="Followed Hyperlink" xfId="1128" builtinId="9" hidden="1"/>
    <cellStyle name="Followed Hyperlink" xfId="1130" builtinId="9" hidden="1"/>
    <cellStyle name="Followed Hyperlink" xfId="1132" builtinId="9" hidden="1"/>
    <cellStyle name="Followed Hyperlink" xfId="1134" builtinId="9" hidden="1"/>
    <cellStyle name="Followed Hyperlink" xfId="1136" builtinId="9" hidden="1"/>
    <cellStyle name="Followed Hyperlink" xfId="1138" builtinId="9" hidden="1"/>
    <cellStyle name="Followed Hyperlink" xfId="1140" builtinId="9" hidden="1"/>
    <cellStyle name="Followed Hyperlink" xfId="1142" builtinId="9" hidden="1"/>
    <cellStyle name="Followed Hyperlink" xfId="1144" builtinId="9" hidden="1"/>
    <cellStyle name="Followed Hyperlink" xfId="1146" builtinId="9" hidden="1"/>
    <cellStyle name="Followed Hyperlink" xfId="1148" builtinId="9" hidden="1"/>
    <cellStyle name="Followed Hyperlink" xfId="1150" builtinId="9" hidden="1"/>
    <cellStyle name="Followed Hyperlink" xfId="1152" builtinId="9" hidden="1"/>
    <cellStyle name="Followed Hyperlink" xfId="1154" builtinId="9" hidden="1"/>
    <cellStyle name="Followed Hyperlink" xfId="1156" builtinId="9" hidden="1"/>
    <cellStyle name="Followed Hyperlink" xfId="1158" builtinId="9" hidden="1"/>
    <cellStyle name="Followed Hyperlink" xfId="1160" builtinId="9" hidden="1"/>
    <cellStyle name="Followed Hyperlink" xfId="1162" builtinId="9" hidden="1"/>
    <cellStyle name="Followed Hyperlink" xfId="1164" builtinId="9" hidden="1"/>
    <cellStyle name="Followed Hyperlink" xfId="1166" builtinId="9" hidden="1"/>
    <cellStyle name="Followed Hyperlink" xfId="1168" builtinId="9" hidden="1"/>
    <cellStyle name="Followed Hyperlink" xfId="1170" builtinId="9" hidden="1"/>
    <cellStyle name="Followed Hyperlink" xfId="1172" builtinId="9" hidden="1"/>
    <cellStyle name="Followed Hyperlink" xfId="1174" builtinId="9" hidden="1"/>
    <cellStyle name="Followed Hyperlink" xfId="1176" builtinId="9" hidden="1"/>
    <cellStyle name="Followed Hyperlink" xfId="1178" builtinId="9" hidden="1"/>
    <cellStyle name="Followed Hyperlink" xfId="1180" builtinId="9" hidden="1"/>
    <cellStyle name="Followed Hyperlink" xfId="1182" builtinId="9" hidden="1"/>
    <cellStyle name="Followed Hyperlink" xfId="1184" builtinId="9" hidden="1"/>
    <cellStyle name="Followed Hyperlink" xfId="1186" builtinId="9" hidden="1"/>
    <cellStyle name="Followed Hyperlink" xfId="1188" builtinId="9" hidden="1"/>
    <cellStyle name="Followed Hyperlink" xfId="1190" builtinId="9" hidden="1"/>
    <cellStyle name="Followed Hyperlink" xfId="1192" builtinId="9" hidden="1"/>
    <cellStyle name="Followed Hyperlink" xfId="1194" builtinId="9" hidden="1"/>
    <cellStyle name="Followed Hyperlink" xfId="1196" builtinId="9" hidden="1"/>
    <cellStyle name="Followed Hyperlink" xfId="1198" builtinId="9" hidden="1"/>
    <cellStyle name="Followed Hyperlink" xfId="1200" builtinId="9" hidden="1"/>
    <cellStyle name="Followed Hyperlink" xfId="1202" builtinId="9" hidden="1"/>
    <cellStyle name="Followed Hyperlink" xfId="1204" builtinId="9" hidden="1"/>
    <cellStyle name="Followed Hyperlink" xfId="1206" builtinId="9" hidden="1"/>
    <cellStyle name="Followed Hyperlink" xfId="1208" builtinId="9" hidden="1"/>
    <cellStyle name="Followed Hyperlink" xfId="1210" builtinId="9" hidden="1"/>
    <cellStyle name="Followed Hyperlink" xfId="1212" builtinId="9" hidden="1"/>
    <cellStyle name="Followed Hyperlink" xfId="1214" builtinId="9" hidden="1"/>
    <cellStyle name="Followed Hyperlink" xfId="1216" builtinId="9" hidden="1"/>
    <cellStyle name="Followed Hyperlink" xfId="1218" builtinId="9" hidden="1"/>
    <cellStyle name="Followed Hyperlink" xfId="1220" builtinId="9" hidden="1"/>
    <cellStyle name="Followed Hyperlink" xfId="1222" builtinId="9" hidden="1"/>
    <cellStyle name="Followed Hyperlink" xfId="1224" builtinId="9" hidden="1"/>
    <cellStyle name="Followed Hyperlink" xfId="1226" builtinId="9" hidden="1"/>
    <cellStyle name="Followed Hyperlink" xfId="1228" builtinId="9" hidden="1"/>
    <cellStyle name="Followed Hyperlink" xfId="1230" builtinId="9" hidden="1"/>
    <cellStyle name="Followed Hyperlink" xfId="1232" builtinId="9" hidden="1"/>
    <cellStyle name="Followed Hyperlink" xfId="1234" builtinId="9" hidden="1"/>
    <cellStyle name="Followed Hyperlink" xfId="1236" builtinId="9" hidden="1"/>
    <cellStyle name="Followed Hyperlink" xfId="1238" builtinId="9" hidden="1"/>
    <cellStyle name="Followed Hyperlink" xfId="1240" builtinId="9" hidden="1"/>
    <cellStyle name="Followed Hyperlink" xfId="1242" builtinId="9" hidden="1"/>
    <cellStyle name="Followed Hyperlink" xfId="1244" builtinId="9" hidden="1"/>
    <cellStyle name="Followed Hyperlink" xfId="1246" builtinId="9" hidden="1"/>
    <cellStyle name="Followed Hyperlink" xfId="1248" builtinId="9" hidden="1"/>
    <cellStyle name="Followed Hyperlink" xfId="1250" builtinId="9" hidden="1"/>
    <cellStyle name="Followed Hyperlink" xfId="1252" builtinId="9" hidden="1"/>
    <cellStyle name="Followed Hyperlink" xfId="1254" builtinId="9" hidden="1"/>
    <cellStyle name="Followed Hyperlink" xfId="1256" builtinId="9" hidden="1"/>
    <cellStyle name="Followed Hyperlink" xfId="1258" builtinId="9" hidden="1"/>
    <cellStyle name="Followed Hyperlink" xfId="1260" builtinId="9" hidden="1"/>
    <cellStyle name="Followed Hyperlink" xfId="1262" builtinId="9" hidden="1"/>
    <cellStyle name="Followed Hyperlink" xfId="1264" builtinId="9" hidden="1"/>
    <cellStyle name="Followed Hyperlink" xfId="1266" builtinId="9" hidden="1"/>
    <cellStyle name="Followed Hyperlink" xfId="1268" builtinId="9" hidden="1"/>
    <cellStyle name="Followed Hyperlink" xfId="1270" builtinId="9" hidden="1"/>
    <cellStyle name="Followed Hyperlink" xfId="1272" builtinId="9" hidden="1"/>
    <cellStyle name="Followed Hyperlink" xfId="1274" builtinId="9" hidden="1"/>
    <cellStyle name="Followed Hyperlink" xfId="1276" builtinId="9" hidden="1"/>
    <cellStyle name="Followed Hyperlink" xfId="1278" builtinId="9" hidden="1"/>
    <cellStyle name="Followed Hyperlink" xfId="1280" builtinId="9" hidden="1"/>
    <cellStyle name="Followed Hyperlink" xfId="1282" builtinId="9" hidden="1"/>
    <cellStyle name="Followed Hyperlink" xfId="1284" builtinId="9" hidden="1"/>
    <cellStyle name="Followed Hyperlink" xfId="1286" builtinId="9" hidden="1"/>
    <cellStyle name="Followed Hyperlink" xfId="1288" builtinId="9" hidden="1"/>
    <cellStyle name="Followed Hyperlink" xfId="1290" builtinId="9" hidden="1"/>
    <cellStyle name="Followed Hyperlink" xfId="1292" builtinId="9" hidden="1"/>
    <cellStyle name="Followed Hyperlink" xfId="1294" builtinId="9" hidden="1"/>
    <cellStyle name="Followed Hyperlink" xfId="1296" builtinId="9" hidden="1"/>
    <cellStyle name="Followed Hyperlink" xfId="1298" builtinId="9" hidden="1"/>
    <cellStyle name="Followed Hyperlink" xfId="1300" builtinId="9" hidden="1"/>
    <cellStyle name="Followed Hyperlink" xfId="1302" builtinId="9" hidden="1"/>
    <cellStyle name="Followed Hyperlink" xfId="1304" builtinId="9" hidden="1"/>
    <cellStyle name="Followed Hyperlink" xfId="1306" builtinId="9" hidden="1"/>
    <cellStyle name="Followed Hyperlink" xfId="1308" builtinId="9" hidden="1"/>
    <cellStyle name="Followed Hyperlink" xfId="1310" builtinId="9" hidden="1"/>
    <cellStyle name="Followed Hyperlink" xfId="1312" builtinId="9" hidden="1"/>
    <cellStyle name="Followed Hyperlink" xfId="1314" builtinId="9" hidden="1"/>
    <cellStyle name="Followed Hyperlink" xfId="1316" builtinId="9" hidden="1"/>
    <cellStyle name="Followed Hyperlink" xfId="1318" builtinId="9" hidden="1"/>
    <cellStyle name="Followed Hyperlink" xfId="1320" builtinId="9" hidden="1"/>
    <cellStyle name="Followed Hyperlink" xfId="1322" builtinId="9" hidden="1"/>
    <cellStyle name="Followed Hyperlink" xfId="1324" builtinId="9" hidden="1"/>
    <cellStyle name="Followed Hyperlink" xfId="1326" builtinId="9" hidden="1"/>
    <cellStyle name="Followed Hyperlink" xfId="1328" builtinId="9" hidden="1"/>
    <cellStyle name="Followed Hyperlink" xfId="1330" builtinId="9" hidden="1"/>
    <cellStyle name="Followed Hyperlink" xfId="1333" builtinId="9" hidden="1"/>
    <cellStyle name="Followed Hyperlink" xfId="1335" builtinId="9" hidden="1"/>
    <cellStyle name="Followed Hyperlink" xfId="1337" builtinId="9" hidden="1"/>
    <cellStyle name="Followed Hyperlink" xfId="1339" builtinId="9" hidden="1"/>
    <cellStyle name="Followed Hyperlink" xfId="1342" builtinId="9" hidden="1"/>
    <cellStyle name="Followed Hyperlink" xfId="1344" builtinId="9" hidden="1"/>
    <cellStyle name="Followed Hyperlink" xfId="1346" builtinId="9" hidden="1"/>
    <cellStyle name="Followed Hyperlink" xfId="1348" builtinId="9" hidden="1"/>
    <cellStyle name="Followed Hyperlink" xfId="1350" builtinId="9" hidden="1"/>
    <cellStyle name="Followed Hyperlink" xfId="1352" builtinId="9" hidden="1"/>
    <cellStyle name="Followed Hyperlink" xfId="1354" builtinId="9" hidden="1"/>
    <cellStyle name="Followed Hyperlink" xfId="1356" builtinId="9" hidden="1"/>
    <cellStyle name="Followed Hyperlink" xfId="1358" builtinId="9" hidden="1"/>
    <cellStyle name="Followed Hyperlink" xfId="1360" builtinId="9" hidden="1"/>
    <cellStyle name="Followed Hyperlink" xfId="1362" builtinId="9" hidden="1"/>
    <cellStyle name="Followed Hyperlink" xfId="1364" builtinId="9" hidden="1"/>
    <cellStyle name="Followed Hyperlink" xfId="1366" builtinId="9" hidden="1"/>
    <cellStyle name="Followed Hyperlink" xfId="1368" builtinId="9" hidden="1"/>
    <cellStyle name="Followed Hyperlink" xfId="1370" builtinId="9" hidden="1"/>
    <cellStyle name="Followed Hyperlink" xfId="1372" builtinId="9" hidden="1"/>
    <cellStyle name="Followed Hyperlink" xfId="1374" builtinId="9" hidden="1"/>
    <cellStyle name="Followed Hyperlink" xfId="1376" builtinId="9" hidden="1"/>
    <cellStyle name="Followed Hyperlink" xfId="1378" builtinId="9" hidden="1"/>
    <cellStyle name="Followed Hyperlink" xfId="1380" builtinId="9" hidden="1"/>
    <cellStyle name="Followed Hyperlink" xfId="1382" builtinId="9" hidden="1"/>
    <cellStyle name="Followed Hyperlink" xfId="1384" builtinId="9" hidden="1"/>
    <cellStyle name="Followed Hyperlink" xfId="1386" builtinId="9" hidden="1"/>
    <cellStyle name="Followed Hyperlink" xfId="1388" builtinId="9" hidden="1"/>
    <cellStyle name="Followed Hyperlink" xfId="1390" builtinId="9" hidden="1"/>
    <cellStyle name="Followed Hyperlink" xfId="1392" builtinId="9" hidden="1"/>
    <cellStyle name="Followed Hyperlink" xfId="1394" builtinId="9" hidden="1"/>
    <cellStyle name="Followed Hyperlink" xfId="1396" builtinId="9" hidden="1"/>
    <cellStyle name="Followed Hyperlink" xfId="1398" builtinId="9" hidden="1"/>
    <cellStyle name="Followed Hyperlink" xfId="1400" builtinId="9" hidden="1"/>
    <cellStyle name="Followed Hyperlink" xfId="1402" builtinId="9" hidden="1"/>
    <cellStyle name="Followed Hyperlink" xfId="1404" builtinId="9" hidden="1"/>
    <cellStyle name="Followed Hyperlink" xfId="1406" builtinId="9" hidden="1"/>
    <cellStyle name="Followed Hyperlink" xfId="1408" builtinId="9" hidden="1"/>
    <cellStyle name="Followed Hyperlink" xfId="1410" builtinId="9" hidden="1"/>
    <cellStyle name="Followed Hyperlink" xfId="1412" builtinId="9" hidden="1"/>
    <cellStyle name="Followed Hyperlink" xfId="1414" builtinId="9" hidden="1"/>
    <cellStyle name="Followed Hyperlink" xfId="1416" builtinId="9" hidden="1"/>
    <cellStyle name="Followed Hyperlink" xfId="1418" builtinId="9" hidden="1"/>
    <cellStyle name="Followed Hyperlink" xfId="1420" builtinId="9" hidden="1"/>
    <cellStyle name="Followed Hyperlink" xfId="1422" builtinId="9" hidden="1"/>
    <cellStyle name="Followed Hyperlink" xfId="1424" builtinId="9" hidden="1"/>
    <cellStyle name="Followed Hyperlink" xfId="1426" builtinId="9" hidden="1"/>
    <cellStyle name="Followed Hyperlink" xfId="1428" builtinId="9" hidden="1"/>
    <cellStyle name="Followed Hyperlink" xfId="1430" builtinId="9" hidden="1"/>
    <cellStyle name="Followed Hyperlink" xfId="1432" builtinId="9" hidden="1"/>
    <cellStyle name="Followed Hyperlink" xfId="1434" builtinId="9" hidden="1"/>
    <cellStyle name="Followed Hyperlink" xfId="1436" builtinId="9" hidden="1"/>
    <cellStyle name="Followed Hyperlink" xfId="1438" builtinId="9" hidden="1"/>
    <cellStyle name="Followed Hyperlink" xfId="1440" builtinId="9" hidden="1"/>
    <cellStyle name="Followed Hyperlink" xfId="1442" builtinId="9" hidden="1"/>
    <cellStyle name="Followed Hyperlink" xfId="1444" builtinId="9" hidden="1"/>
    <cellStyle name="Followed Hyperlink" xfId="1446" builtinId="9" hidden="1"/>
    <cellStyle name="Followed Hyperlink" xfId="1448" builtinId="9" hidden="1"/>
    <cellStyle name="Followed Hyperlink" xfId="1450" builtinId="9" hidden="1"/>
    <cellStyle name="Followed Hyperlink" xfId="1452" builtinId="9" hidden="1"/>
    <cellStyle name="Followed Hyperlink" xfId="1454" builtinId="9" hidden="1"/>
    <cellStyle name="Followed Hyperlink" xfId="1456" builtinId="9" hidden="1"/>
    <cellStyle name="Followed Hyperlink" xfId="1458" builtinId="9" hidden="1"/>
    <cellStyle name="Followed Hyperlink" xfId="1460" builtinId="9" hidden="1"/>
    <cellStyle name="Followed Hyperlink" xfId="1462" builtinId="9" hidden="1"/>
    <cellStyle name="Followed Hyperlink" xfId="1464" builtinId="9" hidden="1"/>
    <cellStyle name="Followed Hyperlink" xfId="1466" builtinId="9" hidden="1"/>
    <cellStyle name="Followed Hyperlink" xfId="1468" builtinId="9" hidden="1"/>
    <cellStyle name="Followed Hyperlink" xfId="1470" builtinId="9" hidden="1"/>
    <cellStyle name="Followed Hyperlink" xfId="1472" builtinId="9" hidden="1"/>
    <cellStyle name="Followed Hyperlink" xfId="1474" builtinId="9" hidden="1"/>
    <cellStyle name="Followed Hyperlink" xfId="1476" builtinId="9" hidden="1"/>
    <cellStyle name="Followed Hyperlink" xfId="1478" builtinId="9" hidden="1"/>
    <cellStyle name="Followed Hyperlink" xfId="1480" builtinId="9" hidden="1"/>
    <cellStyle name="Followed Hyperlink" xfId="1482" builtinId="9" hidden="1"/>
    <cellStyle name="Followed Hyperlink" xfId="1484" builtinId="9" hidden="1"/>
    <cellStyle name="Followed Hyperlink" xfId="1486" builtinId="9" hidden="1"/>
    <cellStyle name="Followed Hyperlink" xfId="1488" builtinId="9" hidden="1"/>
    <cellStyle name="Followed Hyperlink" xfId="1490" builtinId="9" hidden="1"/>
    <cellStyle name="Followed Hyperlink" xfId="1492" builtinId="9" hidden="1"/>
    <cellStyle name="Followed Hyperlink" xfId="1494" builtinId="9" hidden="1"/>
    <cellStyle name="Followed Hyperlink" xfId="1496" builtinId="9" hidden="1"/>
    <cellStyle name="Followed Hyperlink" xfId="1498" builtinId="9" hidden="1"/>
    <cellStyle name="Followed Hyperlink" xfId="1500" builtinId="9" hidden="1"/>
    <cellStyle name="Followed Hyperlink" xfId="1502" builtinId="9" hidden="1"/>
    <cellStyle name="Followed Hyperlink" xfId="1504" builtinId="9" hidden="1"/>
    <cellStyle name="Followed Hyperlink" xfId="1506" builtinId="9" hidden="1"/>
    <cellStyle name="Followed Hyperlink" xfId="1508" builtinId="9" hidden="1"/>
    <cellStyle name="Followed Hyperlink" xfId="1510" builtinId="9" hidden="1"/>
    <cellStyle name="Followed Hyperlink" xfId="1512" builtinId="9" hidden="1"/>
    <cellStyle name="Followed Hyperlink" xfId="1514" builtinId="9" hidden="1"/>
    <cellStyle name="Followed Hyperlink" xfId="1516" builtinId="9" hidden="1"/>
    <cellStyle name="Followed Hyperlink" xfId="1518" builtinId="9" hidden="1"/>
    <cellStyle name="Followed Hyperlink" xfId="1520" builtinId="9" hidden="1"/>
    <cellStyle name="Followed Hyperlink" xfId="1522" builtinId="9" hidden="1"/>
    <cellStyle name="Followed Hyperlink" xfId="1524" builtinId="9" hidden="1"/>
    <cellStyle name="Followed Hyperlink" xfId="1526" builtinId="9" hidden="1"/>
    <cellStyle name="Followed Hyperlink" xfId="1528" builtinId="9" hidden="1"/>
    <cellStyle name="Followed Hyperlink" xfId="1530" builtinId="9" hidden="1"/>
    <cellStyle name="Followed Hyperlink" xfId="1532" builtinId="9" hidden="1"/>
    <cellStyle name="Followed Hyperlink" xfId="1534" builtinId="9" hidden="1"/>
    <cellStyle name="Followed Hyperlink" xfId="1536" builtinId="9" hidden="1"/>
    <cellStyle name="Followed Hyperlink" xfId="1538" builtinId="9" hidden="1"/>
    <cellStyle name="Followed Hyperlink" xfId="1540" builtinId="9" hidden="1"/>
    <cellStyle name="Followed Hyperlink" xfId="1542" builtinId="9" hidden="1"/>
    <cellStyle name="Followed Hyperlink" xfId="1544" builtinId="9" hidden="1"/>
    <cellStyle name="Followed Hyperlink" xfId="1546" builtinId="9" hidden="1"/>
    <cellStyle name="Followed Hyperlink" xfId="1548" builtinId="9" hidden="1"/>
    <cellStyle name="Followed Hyperlink" xfId="1550" builtinId="9" hidden="1"/>
    <cellStyle name="Followed Hyperlink" xfId="1552" builtinId="9" hidden="1"/>
    <cellStyle name="Followed Hyperlink" xfId="1554" builtinId="9" hidden="1"/>
    <cellStyle name="Followed Hyperlink" xfId="1556" builtinId="9" hidden="1"/>
    <cellStyle name="Followed Hyperlink" xfId="1558" builtinId="9" hidden="1"/>
    <cellStyle name="Followed Hyperlink" xfId="1560" builtinId="9" hidden="1"/>
    <cellStyle name="Followed Hyperlink" xfId="1562" builtinId="9" hidden="1"/>
    <cellStyle name="Followed Hyperlink" xfId="1564" builtinId="9" hidden="1"/>
    <cellStyle name="Followed Hyperlink" xfId="1566" builtinId="9" hidden="1"/>
    <cellStyle name="Followed Hyperlink" xfId="1568" builtinId="9" hidden="1"/>
    <cellStyle name="Followed Hyperlink" xfId="1570" builtinId="9" hidden="1"/>
    <cellStyle name="Followed Hyperlink" xfId="1572" builtinId="9" hidden="1"/>
    <cellStyle name="Followed Hyperlink" xfId="1574" builtinId="9" hidden="1"/>
    <cellStyle name="Followed Hyperlink" xfId="1576" builtinId="9" hidden="1"/>
    <cellStyle name="Followed Hyperlink" xfId="1578" builtinId="9" hidden="1"/>
    <cellStyle name="Followed Hyperlink" xfId="1580" builtinId="9" hidden="1"/>
    <cellStyle name="Followed Hyperlink" xfId="1582" builtinId="9" hidden="1"/>
    <cellStyle name="Followed Hyperlink" xfId="1584" builtinId="9" hidden="1"/>
    <cellStyle name="Followed Hyperlink" xfId="1586" builtinId="9" hidden="1"/>
    <cellStyle name="Followed Hyperlink" xfId="1588" builtinId="9" hidden="1"/>
    <cellStyle name="Followed Hyperlink" xfId="1590" builtinId="9" hidden="1"/>
    <cellStyle name="Followed Hyperlink" xfId="1592" builtinId="9" hidden="1"/>
    <cellStyle name="Followed Hyperlink" xfId="1594" builtinId="9" hidden="1"/>
    <cellStyle name="Followed Hyperlink" xfId="1596" builtinId="9" hidden="1"/>
    <cellStyle name="Followed Hyperlink" xfId="1598" builtinId="9" hidden="1"/>
    <cellStyle name="Followed Hyperlink" xfId="1600" builtinId="9" hidden="1"/>
    <cellStyle name="Followed Hyperlink" xfId="1602" builtinId="9" hidden="1"/>
    <cellStyle name="Followed Hyperlink" xfId="1604" builtinId="9" hidden="1"/>
    <cellStyle name="Followed Hyperlink" xfId="1606" builtinId="9" hidden="1"/>
    <cellStyle name="Followed Hyperlink" xfId="1608" builtinId="9" hidden="1"/>
    <cellStyle name="Followed Hyperlink" xfId="1610" builtinId="9" hidden="1"/>
    <cellStyle name="Followed Hyperlink" xfId="1612" builtinId="9" hidden="1"/>
    <cellStyle name="Followed Hyperlink" xfId="1614" builtinId="9" hidden="1"/>
    <cellStyle name="Followed Hyperlink" xfId="1616" builtinId="9" hidden="1"/>
    <cellStyle name="Followed Hyperlink" xfId="1618" builtinId="9" hidden="1"/>
    <cellStyle name="Followed Hyperlink" xfId="1620" builtinId="9" hidden="1"/>
    <cellStyle name="Followed Hyperlink" xfId="1622" builtinId="9" hidden="1"/>
    <cellStyle name="Followed Hyperlink" xfId="1624" builtinId="9" hidden="1"/>
    <cellStyle name="Followed Hyperlink" xfId="1626" builtinId="9" hidden="1"/>
    <cellStyle name="Followed Hyperlink" xfId="1628" builtinId="9" hidden="1"/>
    <cellStyle name="Followed Hyperlink" xfId="1630" builtinId="9" hidden="1"/>
    <cellStyle name="Followed Hyperlink" xfId="1632" builtinId="9" hidden="1"/>
    <cellStyle name="Followed Hyperlink" xfId="1634" builtinId="9" hidden="1"/>
    <cellStyle name="Followed Hyperlink" xfId="1636" builtinId="9" hidden="1"/>
    <cellStyle name="Followed Hyperlink" xfId="1638" builtinId="9" hidden="1"/>
    <cellStyle name="Followed Hyperlink" xfId="1640" builtinId="9" hidden="1"/>
    <cellStyle name="Followed Hyperlink" xfId="1642" builtinId="9" hidden="1"/>
    <cellStyle name="Followed Hyperlink" xfId="1644" builtinId="9" hidden="1"/>
    <cellStyle name="Followed Hyperlink" xfId="1646" builtinId="9" hidden="1"/>
    <cellStyle name="Followed Hyperlink" xfId="1648" builtinId="9" hidden="1"/>
    <cellStyle name="Followed Hyperlink" xfId="1650" builtinId="9" hidden="1"/>
    <cellStyle name="Followed Hyperlink" xfId="1652" builtinId="9" hidden="1"/>
    <cellStyle name="Followed Hyperlink" xfId="1654" builtinId="9" hidden="1"/>
    <cellStyle name="Followed Hyperlink" xfId="1656" builtinId="9" hidden="1"/>
    <cellStyle name="Followed Hyperlink" xfId="1658" builtinId="9" hidden="1"/>
    <cellStyle name="Followed Hyperlink" xfId="1660" builtinId="9" hidden="1"/>
    <cellStyle name="Followed Hyperlink" xfId="1662" builtinId="9" hidden="1"/>
    <cellStyle name="Followed Hyperlink" xfId="1664" builtinId="9" hidden="1"/>
    <cellStyle name="Followed Hyperlink" xfId="1666" builtinId="9" hidden="1"/>
    <cellStyle name="Followed Hyperlink" xfId="1668" builtinId="9" hidden="1"/>
    <cellStyle name="Followed Hyperlink" xfId="1670" builtinId="9" hidden="1"/>
    <cellStyle name="Followed Hyperlink" xfId="1672" builtinId="9" hidden="1"/>
    <cellStyle name="Followed Hyperlink" xfId="1674" builtinId="9" hidden="1"/>
    <cellStyle name="Followed Hyperlink" xfId="1676" builtinId="9" hidden="1"/>
    <cellStyle name="Followed Hyperlink" xfId="1678" builtinId="9" hidden="1"/>
    <cellStyle name="Followed Hyperlink" xfId="1680" builtinId="9" hidden="1"/>
    <cellStyle name="Followed Hyperlink" xfId="1682" builtinId="9" hidden="1"/>
    <cellStyle name="Followed Hyperlink" xfId="1684" builtinId="9" hidden="1"/>
    <cellStyle name="Followed Hyperlink" xfId="1686" builtinId="9" hidden="1"/>
    <cellStyle name="Followed Hyperlink" xfId="1688" builtinId="9" hidden="1"/>
    <cellStyle name="Followed Hyperlink" xfId="1690" builtinId="9" hidden="1"/>
    <cellStyle name="Followed Hyperlink" xfId="1692" builtinId="9" hidden="1"/>
    <cellStyle name="Followed Hyperlink" xfId="1694" builtinId="9" hidden="1"/>
    <cellStyle name="Followed Hyperlink" xfId="1696" builtinId="9" hidden="1"/>
    <cellStyle name="Followed Hyperlink" xfId="1698" builtinId="9" hidden="1"/>
    <cellStyle name="Followed Hyperlink" xfId="1700" builtinId="9" hidden="1"/>
    <cellStyle name="Followed Hyperlink" xfId="1702" builtinId="9" hidden="1"/>
    <cellStyle name="Followed Hyperlink" xfId="1704" builtinId="9" hidden="1"/>
    <cellStyle name="Followed Hyperlink" xfId="1706" builtinId="9" hidden="1"/>
    <cellStyle name="Followed Hyperlink" xfId="1708" builtinId="9" hidden="1"/>
    <cellStyle name="Followed Hyperlink" xfId="1710" builtinId="9" hidden="1"/>
    <cellStyle name="Followed Hyperlink" xfId="1712" builtinId="9" hidden="1"/>
    <cellStyle name="Followed Hyperlink" xfId="1714" builtinId="9" hidden="1"/>
    <cellStyle name="Followed Hyperlink" xfId="1716" builtinId="9" hidden="1"/>
    <cellStyle name="Followed Hyperlink" xfId="1718" builtinId="9" hidden="1"/>
    <cellStyle name="Followed Hyperlink" xfId="1720" builtinId="9" hidden="1"/>
    <cellStyle name="Followed Hyperlink" xfId="1722" builtinId="9" hidden="1"/>
    <cellStyle name="Followed Hyperlink" xfId="1724" builtinId="9" hidden="1"/>
    <cellStyle name="Followed Hyperlink" xfId="1726" builtinId="9" hidden="1"/>
    <cellStyle name="Followed Hyperlink" xfId="1728" builtinId="9" hidden="1"/>
    <cellStyle name="Followed Hyperlink" xfId="1730" builtinId="9" hidden="1"/>
    <cellStyle name="Followed Hyperlink" xfId="1732" builtinId="9" hidden="1"/>
    <cellStyle name="Followed Hyperlink" xfId="1734" builtinId="9" hidden="1"/>
    <cellStyle name="Followed Hyperlink" xfId="1736" builtinId="9" hidden="1"/>
    <cellStyle name="Followed Hyperlink" xfId="1738" builtinId="9" hidden="1"/>
    <cellStyle name="Followed Hyperlink" xfId="1740" builtinId="9" hidden="1"/>
    <cellStyle name="Followed Hyperlink" xfId="1742" builtinId="9" hidden="1"/>
    <cellStyle name="Followed Hyperlink" xfId="1744" builtinId="9" hidden="1"/>
    <cellStyle name="Followed Hyperlink" xfId="1746" builtinId="9" hidden="1"/>
    <cellStyle name="Followed Hyperlink" xfId="1748" builtinId="9" hidden="1"/>
    <cellStyle name="Followed Hyperlink" xfId="1750" builtinId="9" hidden="1"/>
    <cellStyle name="Followed Hyperlink" xfId="1752" builtinId="9" hidden="1"/>
    <cellStyle name="Followed Hyperlink" xfId="1754" builtinId="9" hidden="1"/>
    <cellStyle name="Followed Hyperlink" xfId="1756" builtinId="9" hidden="1"/>
    <cellStyle name="Followed Hyperlink" xfId="1758" builtinId="9" hidden="1"/>
    <cellStyle name="Followed Hyperlink" xfId="1760" builtinId="9" hidden="1"/>
    <cellStyle name="Followed Hyperlink" xfId="1762" builtinId="9" hidden="1"/>
    <cellStyle name="Followed Hyperlink" xfId="1764" builtinId="9" hidden="1"/>
    <cellStyle name="Followed Hyperlink" xfId="1766" builtinId="9" hidden="1"/>
    <cellStyle name="Followed Hyperlink" xfId="1768" builtinId="9" hidden="1"/>
    <cellStyle name="Followed Hyperlink" xfId="1770" builtinId="9" hidden="1"/>
    <cellStyle name="Followed Hyperlink" xfId="1772" builtinId="9" hidden="1"/>
    <cellStyle name="Followed Hyperlink" xfId="1774" builtinId="9" hidden="1"/>
    <cellStyle name="Followed Hyperlink" xfId="1776" builtinId="9" hidden="1"/>
    <cellStyle name="Followed Hyperlink" xfId="1778" builtinId="9" hidden="1"/>
    <cellStyle name="Followed Hyperlink" xfId="1780" builtinId="9" hidden="1"/>
    <cellStyle name="Followed Hyperlink" xfId="1782" builtinId="9" hidden="1"/>
    <cellStyle name="Followed Hyperlink" xfId="1784" builtinId="9" hidden="1"/>
    <cellStyle name="Followed Hyperlink" xfId="1786" builtinId="9" hidden="1"/>
    <cellStyle name="Followed Hyperlink" xfId="1788" builtinId="9" hidden="1"/>
    <cellStyle name="Followed Hyperlink" xfId="1790" builtinId="9" hidden="1"/>
    <cellStyle name="Followed Hyperlink" xfId="1792" builtinId="9" hidden="1"/>
    <cellStyle name="Followed Hyperlink" xfId="1794" builtinId="9" hidden="1"/>
    <cellStyle name="Followed Hyperlink" xfId="1796" builtinId="9" hidden="1"/>
    <cellStyle name="Followed Hyperlink" xfId="1798" builtinId="9" hidden="1"/>
    <cellStyle name="Followed Hyperlink" xfId="1800" builtinId="9" hidden="1"/>
    <cellStyle name="Followed Hyperlink" xfId="1802" builtinId="9" hidden="1"/>
    <cellStyle name="Followed Hyperlink" xfId="1804" builtinId="9" hidden="1"/>
    <cellStyle name="Followed Hyperlink" xfId="1806" builtinId="9" hidden="1"/>
    <cellStyle name="Followed Hyperlink" xfId="1808" builtinId="9" hidden="1"/>
    <cellStyle name="Followed Hyperlink" xfId="1810" builtinId="9" hidden="1"/>
    <cellStyle name="Followed Hyperlink" xfId="1812" builtinId="9" hidden="1"/>
    <cellStyle name="Followed Hyperlink" xfId="1814" builtinId="9" hidden="1"/>
    <cellStyle name="Followed Hyperlink" xfId="1816" builtinId="9" hidden="1"/>
    <cellStyle name="Followed Hyperlink" xfId="1818" builtinId="9" hidden="1"/>
    <cellStyle name="Followed Hyperlink" xfId="1820" builtinId="9" hidden="1"/>
    <cellStyle name="Followed Hyperlink" xfId="1822" builtinId="9" hidden="1"/>
    <cellStyle name="Followed Hyperlink" xfId="1824" builtinId="9" hidden="1"/>
    <cellStyle name="Followed Hyperlink" xfId="1826" builtinId="9" hidden="1"/>
    <cellStyle name="Followed Hyperlink" xfId="1828" builtinId="9" hidden="1"/>
    <cellStyle name="Followed Hyperlink" xfId="1830" builtinId="9" hidden="1"/>
    <cellStyle name="Followed Hyperlink" xfId="1832" builtinId="9" hidden="1"/>
    <cellStyle name="Followed Hyperlink" xfId="1834" builtinId="9" hidden="1"/>
    <cellStyle name="Followed Hyperlink" xfId="1836" builtinId="9" hidden="1"/>
    <cellStyle name="Followed Hyperlink" xfId="1838" builtinId="9" hidden="1"/>
    <cellStyle name="Followed Hyperlink" xfId="1840" builtinId="9" hidden="1"/>
    <cellStyle name="Followed Hyperlink" xfId="1842" builtinId="9" hidden="1"/>
    <cellStyle name="Followed Hyperlink" xfId="1844" builtinId="9" hidden="1"/>
    <cellStyle name="Followed Hyperlink" xfId="1846" builtinId="9" hidden="1"/>
    <cellStyle name="Followed Hyperlink" xfId="1848" builtinId="9" hidden="1"/>
    <cellStyle name="Followed Hyperlink" xfId="1850" builtinId="9" hidden="1"/>
    <cellStyle name="Followed Hyperlink" xfId="1852" builtinId="9" hidden="1"/>
    <cellStyle name="Followed Hyperlink" xfId="1854" builtinId="9" hidden="1"/>
    <cellStyle name="Followed Hyperlink" xfId="1856" builtinId="9" hidden="1"/>
    <cellStyle name="Followed Hyperlink" xfId="1858" builtinId="9" hidden="1"/>
    <cellStyle name="Followed Hyperlink" xfId="1860" builtinId="9" hidden="1"/>
    <cellStyle name="Followed Hyperlink" xfId="1862" builtinId="9" hidden="1"/>
    <cellStyle name="Followed Hyperlink" xfId="1864" builtinId="9" hidden="1"/>
    <cellStyle name="Followed Hyperlink" xfId="1866" builtinId="9" hidden="1"/>
    <cellStyle name="Followed Hyperlink" xfId="1868" builtinId="9" hidden="1"/>
    <cellStyle name="Followed Hyperlink" xfId="1870" builtinId="9" hidden="1"/>
    <cellStyle name="Followed Hyperlink" xfId="1872" builtinId="9" hidden="1"/>
    <cellStyle name="Followed Hyperlink" xfId="1874" builtinId="9" hidden="1"/>
    <cellStyle name="Followed Hyperlink" xfId="1876" builtinId="9" hidden="1"/>
    <cellStyle name="Followed Hyperlink" xfId="1878" builtinId="9" hidden="1"/>
    <cellStyle name="Followed Hyperlink" xfId="1880" builtinId="9" hidden="1"/>
    <cellStyle name="Followed Hyperlink" xfId="1882" builtinId="9" hidden="1"/>
    <cellStyle name="Followed Hyperlink" xfId="1884" builtinId="9" hidden="1"/>
    <cellStyle name="Followed Hyperlink" xfId="1886" builtinId="9" hidden="1"/>
    <cellStyle name="Followed Hyperlink" xfId="1888" builtinId="9" hidden="1"/>
    <cellStyle name="Followed Hyperlink" xfId="1890" builtinId="9" hidden="1"/>
    <cellStyle name="Followed Hyperlink" xfId="1892" builtinId="9" hidden="1"/>
    <cellStyle name="Followed Hyperlink" xfId="1894" builtinId="9" hidden="1"/>
    <cellStyle name="Followed Hyperlink" xfId="1896" builtinId="9" hidden="1"/>
    <cellStyle name="Followed Hyperlink" xfId="1898" builtinId="9" hidden="1"/>
    <cellStyle name="Followed Hyperlink" xfId="1900" builtinId="9" hidden="1"/>
    <cellStyle name="Followed Hyperlink" xfId="1902" builtinId="9" hidden="1"/>
    <cellStyle name="Followed Hyperlink" xfId="1904" builtinId="9" hidden="1"/>
    <cellStyle name="Followed Hyperlink" xfId="1906" builtinId="9" hidden="1"/>
    <cellStyle name="Followed Hyperlink" xfId="1908" builtinId="9" hidden="1"/>
    <cellStyle name="Followed Hyperlink" xfId="1910" builtinId="9" hidden="1"/>
    <cellStyle name="Followed Hyperlink" xfId="1912" builtinId="9" hidden="1"/>
    <cellStyle name="Followed Hyperlink" xfId="1914" builtinId="9" hidden="1"/>
    <cellStyle name="Followed Hyperlink" xfId="1916" builtinId="9" hidden="1"/>
    <cellStyle name="Followed Hyperlink" xfId="1918" builtinId="9" hidden="1"/>
    <cellStyle name="Followed Hyperlink" xfId="1920" builtinId="9" hidden="1"/>
    <cellStyle name="Followed Hyperlink" xfId="1922" builtinId="9" hidden="1"/>
    <cellStyle name="Followed Hyperlink" xfId="1924" builtinId="9" hidden="1"/>
    <cellStyle name="Followed Hyperlink" xfId="1926" builtinId="9" hidden="1"/>
    <cellStyle name="Followed Hyperlink" xfId="1928" builtinId="9" hidden="1"/>
    <cellStyle name="Followed Hyperlink" xfId="1930" builtinId="9" hidden="1"/>
    <cellStyle name="Followed Hyperlink" xfId="1932" builtinId="9" hidden="1"/>
    <cellStyle name="Followed Hyperlink" xfId="1934" builtinId="9" hidden="1"/>
    <cellStyle name="Followed Hyperlink" xfId="1936" builtinId="9" hidden="1"/>
    <cellStyle name="Followed Hyperlink" xfId="1938" builtinId="9" hidden="1"/>
    <cellStyle name="Followed Hyperlink" xfId="1940" builtinId="9" hidden="1"/>
    <cellStyle name="Followed Hyperlink" xfId="1942" builtinId="9" hidden="1"/>
    <cellStyle name="Followed Hyperlink" xfId="1944" builtinId="9" hidden="1"/>
    <cellStyle name="Followed Hyperlink" xfId="1946" builtinId="9" hidden="1"/>
    <cellStyle name="Followed Hyperlink" xfId="1948" builtinId="9" hidden="1"/>
    <cellStyle name="Followed Hyperlink" xfId="1950" builtinId="9" hidden="1"/>
    <cellStyle name="Followed Hyperlink" xfId="1952" builtinId="9" hidden="1"/>
    <cellStyle name="Followed Hyperlink" xfId="1954" builtinId="9" hidden="1"/>
    <cellStyle name="Followed Hyperlink" xfId="1956" builtinId="9" hidden="1"/>
    <cellStyle name="Followed Hyperlink" xfId="1958" builtinId="9" hidden="1"/>
    <cellStyle name="Followed Hyperlink" xfId="1960" builtinId="9" hidden="1"/>
    <cellStyle name="Followed Hyperlink" xfId="1962" builtinId="9" hidden="1"/>
    <cellStyle name="Followed Hyperlink" xfId="1964" builtinId="9" hidden="1"/>
    <cellStyle name="Followed Hyperlink" xfId="1966" builtinId="9" hidden="1"/>
    <cellStyle name="Followed Hyperlink" xfId="1968" builtinId="9" hidden="1"/>
    <cellStyle name="Followed Hyperlink" xfId="1970" builtinId="9" hidden="1"/>
    <cellStyle name="Followed Hyperlink" xfId="1972" builtinId="9" hidden="1"/>
    <cellStyle name="Followed Hyperlink" xfId="1974" builtinId="9" hidden="1"/>
    <cellStyle name="Followed Hyperlink" xfId="1976" builtinId="9" hidden="1"/>
    <cellStyle name="Followed Hyperlink" xfId="1978" builtinId="9" hidden="1"/>
    <cellStyle name="Followed Hyperlink" xfId="1980" builtinId="9" hidden="1"/>
    <cellStyle name="Followed Hyperlink" xfId="1982" builtinId="9" hidden="1"/>
    <cellStyle name="Followed Hyperlink" xfId="1984" builtinId="9" hidden="1"/>
    <cellStyle name="Followed Hyperlink" xfId="1986" builtinId="9" hidden="1"/>
    <cellStyle name="Followed Hyperlink" xfId="1988" builtinId="9" hidden="1"/>
    <cellStyle name="Followed Hyperlink" xfId="1990" builtinId="9" hidden="1"/>
    <cellStyle name="Followed Hyperlink" xfId="1992" builtinId="9" hidden="1"/>
    <cellStyle name="Followed Hyperlink" xfId="1994" builtinId="9" hidden="1"/>
    <cellStyle name="Followed Hyperlink" xfId="1996" builtinId="9" hidden="1"/>
    <cellStyle name="Followed Hyperlink" xfId="1998" builtinId="9" hidden="1"/>
    <cellStyle name="Followed Hyperlink" xfId="2000" builtinId="9" hidden="1"/>
    <cellStyle name="Followed Hyperlink" xfId="2002" builtinId="9" hidden="1"/>
    <cellStyle name="Followed Hyperlink" xfId="2004" builtinId="9" hidden="1"/>
    <cellStyle name="Followed Hyperlink" xfId="2006" builtinId="9" hidden="1"/>
    <cellStyle name="Followed Hyperlink" xfId="2008" builtinId="9" hidden="1"/>
    <cellStyle name="Followed Hyperlink" xfId="2010" builtinId="9" hidden="1"/>
    <cellStyle name="Followed Hyperlink" xfId="2012" builtinId="9" hidden="1"/>
    <cellStyle name="Followed Hyperlink" xfId="2014" builtinId="9" hidden="1"/>
    <cellStyle name="Followed Hyperlink" xfId="2016" builtinId="9" hidden="1"/>
    <cellStyle name="Followed Hyperlink" xfId="2018" builtinId="9" hidden="1"/>
    <cellStyle name="Followed Hyperlink" xfId="2020" builtinId="9" hidden="1"/>
    <cellStyle name="Followed Hyperlink" xfId="2022" builtinId="9" hidden="1"/>
    <cellStyle name="Followed Hyperlink" xfId="2024" builtinId="9" hidden="1"/>
    <cellStyle name="Followed Hyperlink" xfId="2026" builtinId="9" hidden="1"/>
    <cellStyle name="Followed Hyperlink" xfId="2028" builtinId="9" hidden="1"/>
    <cellStyle name="Followed Hyperlink" xfId="2030" builtinId="9" hidden="1"/>
    <cellStyle name="Followed Hyperlink" xfId="2032" builtinId="9" hidden="1"/>
    <cellStyle name="Followed Hyperlink" xfId="2034" builtinId="9" hidden="1"/>
    <cellStyle name="Followed Hyperlink" xfId="2036" builtinId="9" hidden="1"/>
    <cellStyle name="Followed Hyperlink" xfId="2038" builtinId="9" hidden="1"/>
    <cellStyle name="Followed Hyperlink" xfId="2040" builtinId="9" hidden="1"/>
    <cellStyle name="Followed Hyperlink" xfId="2042" builtinId="9" hidden="1"/>
    <cellStyle name="Followed Hyperlink" xfId="2044" builtinId="9" hidden="1"/>
    <cellStyle name="Followed Hyperlink" xfId="2046" builtinId="9" hidden="1"/>
    <cellStyle name="Followed Hyperlink" xfId="2048" builtinId="9" hidden="1"/>
    <cellStyle name="Followed Hyperlink" xfId="2050" builtinId="9" hidden="1"/>
    <cellStyle name="Followed Hyperlink" xfId="2052" builtinId="9" hidden="1"/>
    <cellStyle name="Followed Hyperlink" xfId="2054" builtinId="9" hidden="1"/>
    <cellStyle name="Followed Hyperlink" xfId="2056" builtinId="9" hidden="1"/>
    <cellStyle name="Followed Hyperlink" xfId="2058" builtinId="9" hidden="1"/>
    <cellStyle name="Followed Hyperlink" xfId="2060" builtinId="9" hidden="1"/>
    <cellStyle name="Followed Hyperlink" xfId="2062" builtinId="9" hidden="1"/>
    <cellStyle name="Followed Hyperlink" xfId="2064" builtinId="9" hidden="1"/>
    <cellStyle name="Followed Hyperlink" xfId="2066" builtinId="9" hidden="1"/>
    <cellStyle name="Followed Hyperlink" xfId="2068" builtinId="9" hidden="1"/>
    <cellStyle name="Followed Hyperlink" xfId="2070" builtinId="9" hidden="1"/>
    <cellStyle name="Followed Hyperlink" xfId="2072" builtinId="9" hidden="1"/>
    <cellStyle name="Followed Hyperlink" xfId="2074" builtinId="9" hidden="1"/>
    <cellStyle name="Followed Hyperlink" xfId="2076" builtinId="9" hidden="1"/>
    <cellStyle name="Followed Hyperlink" xfId="2078" builtinId="9" hidden="1"/>
    <cellStyle name="Followed Hyperlink" xfId="2080" builtinId="9" hidden="1"/>
    <cellStyle name="Followed Hyperlink" xfId="2082" builtinId="9" hidden="1"/>
    <cellStyle name="Followed Hyperlink" xfId="2084" builtinId="9" hidden="1"/>
    <cellStyle name="Followed Hyperlink" xfId="2086" builtinId="9" hidden="1"/>
    <cellStyle name="Followed Hyperlink" xfId="2088" builtinId="9" hidden="1"/>
    <cellStyle name="Followed Hyperlink" xfId="2090" builtinId="9" hidden="1"/>
    <cellStyle name="Followed Hyperlink" xfId="2092" builtinId="9" hidden="1"/>
    <cellStyle name="Followed Hyperlink" xfId="2094" builtinId="9" hidden="1"/>
    <cellStyle name="Followed Hyperlink" xfId="2096" builtinId="9" hidden="1"/>
    <cellStyle name="Followed Hyperlink" xfId="2098" builtinId="9" hidden="1"/>
    <cellStyle name="Followed Hyperlink" xfId="2100" builtinId="9" hidden="1"/>
    <cellStyle name="Followed Hyperlink" xfId="2102" builtinId="9" hidden="1"/>
    <cellStyle name="Followed Hyperlink" xfId="2104" builtinId="9" hidden="1"/>
    <cellStyle name="Followed Hyperlink" xfId="2106" builtinId="9" hidden="1"/>
    <cellStyle name="Followed Hyperlink" xfId="2108" builtinId="9" hidden="1"/>
    <cellStyle name="Followed Hyperlink" xfId="2110" builtinId="9" hidden="1"/>
    <cellStyle name="Followed Hyperlink" xfId="2112" builtinId="9" hidden="1"/>
    <cellStyle name="Followed Hyperlink" xfId="2114" builtinId="9" hidden="1"/>
    <cellStyle name="Followed Hyperlink" xfId="2116" builtinId="9" hidden="1"/>
    <cellStyle name="Followed Hyperlink" xfId="2118" builtinId="9" hidden="1"/>
    <cellStyle name="Followed Hyperlink" xfId="2120" builtinId="9" hidden="1"/>
    <cellStyle name="Followed Hyperlink" xfId="2122" builtinId="9" hidden="1"/>
    <cellStyle name="Followed Hyperlink" xfId="2124" builtinId="9" hidden="1"/>
    <cellStyle name="Followed Hyperlink" xfId="2126" builtinId="9" hidden="1"/>
    <cellStyle name="Followed Hyperlink" xfId="2128" builtinId="9" hidden="1"/>
    <cellStyle name="Followed Hyperlink" xfId="2130" builtinId="9" hidden="1"/>
    <cellStyle name="Followed Hyperlink" xfId="2132" builtinId="9" hidden="1"/>
    <cellStyle name="Followed Hyperlink" xfId="2134" builtinId="9" hidden="1"/>
    <cellStyle name="Followed Hyperlink" xfId="2136" builtinId="9" hidden="1"/>
    <cellStyle name="Followed Hyperlink" xfId="2138" builtinId="9" hidden="1"/>
    <cellStyle name="Followed Hyperlink" xfId="2140" builtinId="9" hidden="1"/>
    <cellStyle name="Followed Hyperlink" xfId="2142" builtinId="9" hidden="1"/>
    <cellStyle name="Followed Hyperlink" xfId="2144" builtinId="9" hidden="1"/>
    <cellStyle name="Followed Hyperlink" xfId="2146" builtinId="9" hidden="1"/>
    <cellStyle name="Followed Hyperlink" xfId="2148" builtinId="9" hidden="1"/>
    <cellStyle name="Followed Hyperlink" xfId="2150" builtinId="9" hidden="1"/>
    <cellStyle name="Followed Hyperlink" xfId="2152" builtinId="9" hidden="1"/>
    <cellStyle name="Followed Hyperlink" xfId="2154" builtinId="9" hidden="1"/>
    <cellStyle name="Followed Hyperlink" xfId="2156" builtinId="9" hidden="1"/>
    <cellStyle name="Followed Hyperlink" xfId="2158" builtinId="9" hidden="1"/>
    <cellStyle name="Followed Hyperlink" xfId="2160" builtinId="9" hidden="1"/>
    <cellStyle name="Followed Hyperlink" xfId="2162" builtinId="9" hidden="1"/>
    <cellStyle name="Followed Hyperlink" xfId="2164" builtinId="9" hidden="1"/>
    <cellStyle name="Followed Hyperlink" xfId="2166" builtinId="9" hidden="1"/>
    <cellStyle name="Followed Hyperlink" xfId="2168" builtinId="9" hidden="1"/>
    <cellStyle name="Followed Hyperlink" xfId="2170" builtinId="9" hidden="1"/>
    <cellStyle name="Followed Hyperlink" xfId="2172" builtinId="9" hidden="1"/>
    <cellStyle name="Followed Hyperlink" xfId="2174" builtinId="9" hidden="1"/>
    <cellStyle name="Followed Hyperlink" xfId="2176" builtinId="9" hidden="1"/>
    <cellStyle name="Followed Hyperlink" xfId="2178" builtinId="9" hidden="1"/>
    <cellStyle name="Followed Hyperlink" xfId="2180" builtinId="9" hidden="1"/>
    <cellStyle name="Followed Hyperlink" xfId="2181" builtinId="9" hidden="1"/>
    <cellStyle name="Followed Hyperlink" xfId="2182" builtinId="9" hidden="1"/>
    <cellStyle name="Followed Hyperlink" xfId="2183" builtinId="9" hidden="1"/>
    <cellStyle name="Followed Hyperlink" xfId="2184" builtinId="9" hidden="1"/>
    <cellStyle name="Followed Hyperlink" xfId="2185" builtinId="9" hidden="1"/>
    <cellStyle name="Followed Hyperlink" xfId="2186" builtinId="9" hidden="1"/>
    <cellStyle name="Followed Hyperlink" xfId="2187" builtinId="9" hidden="1"/>
    <cellStyle name="Followed Hyperlink" xfId="2188" builtinId="9" hidden="1"/>
    <cellStyle name="Followed Hyperlink" xfId="2190" builtinId="9" hidden="1"/>
    <cellStyle name="Followed Hyperlink" xfId="2191" builtinId="9" hidden="1"/>
    <cellStyle name="Followed Hyperlink" xfId="2192" builtinId="9" hidden="1"/>
    <cellStyle name="Followed Hyperlink" xfId="2193" builtinId="9" hidden="1"/>
    <cellStyle name="Followed Hyperlink" xfId="2194" builtinId="9" hidden="1"/>
    <cellStyle name="Followed Hyperlink" xfId="2195" builtinId="9" hidden="1"/>
    <cellStyle name="Followed Hyperlink" xfId="2196" builtinId="9" hidden="1"/>
    <cellStyle name="Followed Hyperlink" xfId="2197" builtinId="9" hidden="1"/>
    <cellStyle name="Followed Hyperlink" xfId="2198" builtinId="9" hidden="1"/>
    <cellStyle name="Followed Hyperlink" xfId="2199" builtinId="9" hidden="1"/>
    <cellStyle name="Followed Hyperlink" xfId="2200" builtinId="9" hidden="1"/>
    <cellStyle name="Followed Hyperlink" xfId="2201" builtinId="9" hidden="1"/>
    <cellStyle name="Followed Hyperlink" xfId="2202" builtinId="9" hidden="1"/>
    <cellStyle name="Followed Hyperlink" xfId="2203" builtinId="9" hidden="1"/>
    <cellStyle name="Followed Hyperlink" xfId="2204" builtinId="9" hidden="1"/>
    <cellStyle name="Followed Hyperlink" xfId="2205" builtinId="9" hidden="1"/>
    <cellStyle name="Followed Hyperlink" xfId="2206" builtinId="9" hidden="1"/>
    <cellStyle name="Followed Hyperlink" xfId="2207" builtinId="9" hidden="1"/>
    <cellStyle name="Followed Hyperlink" xfId="2208" builtinId="9" hidden="1"/>
    <cellStyle name="Followed Hyperlink" xfId="2209" builtinId="9" hidden="1"/>
    <cellStyle name="Followed Hyperlink" xfId="2210" builtinId="9" hidden="1"/>
    <cellStyle name="Followed Hyperlink" xfId="2211" builtinId="9" hidden="1"/>
    <cellStyle name="Followed Hyperlink" xfId="2212" builtinId="9" hidden="1"/>
    <cellStyle name="Followed Hyperlink" xfId="2213" builtinId="9" hidden="1"/>
    <cellStyle name="Followed Hyperlink" xfId="2214" builtinId="9" hidden="1"/>
    <cellStyle name="Followed Hyperlink" xfId="2215" builtinId="9" hidden="1"/>
    <cellStyle name="Followed Hyperlink" xfId="2216" builtinId="9" hidden="1"/>
    <cellStyle name="Followed Hyperlink" xfId="2217" builtinId="9" hidden="1"/>
    <cellStyle name="Followed Hyperlink" xfId="2218" builtinId="9" hidden="1"/>
    <cellStyle name="Followed Hyperlink" xfId="2219" builtinId="9" hidden="1"/>
    <cellStyle name="Followed Hyperlink" xfId="2220" builtinId="9" hidden="1"/>
    <cellStyle name="Followed Hyperlink" xfId="2221" builtinId="9" hidden="1"/>
    <cellStyle name="Followed Hyperlink" xfId="2222" builtinId="9" hidden="1"/>
    <cellStyle name="Followed Hyperlink" xfId="2223" builtinId="9" hidden="1"/>
    <cellStyle name="Followed Hyperlink" xfId="2224" builtinId="9" hidden="1"/>
    <cellStyle name="Followed Hyperlink" xfId="2225" builtinId="9" hidden="1"/>
    <cellStyle name="Followed Hyperlink" xfId="2226" builtinId="9" hidden="1"/>
    <cellStyle name="Followed Hyperlink" xfId="2227" builtinId="9" hidden="1"/>
    <cellStyle name="Followed Hyperlink" xfId="2228" builtinId="9" hidden="1"/>
    <cellStyle name="Followed Hyperlink" xfId="2229" builtinId="9" hidden="1"/>
    <cellStyle name="Followed Hyperlink" xfId="2230" builtinId="9" hidden="1"/>
    <cellStyle name="Followed Hyperlink" xfId="2231" builtinId="9" hidden="1"/>
    <cellStyle name="Followed Hyperlink" xfId="2232" builtinId="9" hidden="1"/>
    <cellStyle name="Followed Hyperlink" xfId="2233" builtinId="9" hidden="1"/>
    <cellStyle name="Followed Hyperlink" xfId="2234" builtinId="9" hidden="1"/>
    <cellStyle name="Followed Hyperlink" xfId="2235" builtinId="9" hidden="1"/>
    <cellStyle name="Followed Hyperlink" xfId="2236" builtinId="9" hidden="1"/>
    <cellStyle name="Followed Hyperlink" xfId="2237" builtinId="9" hidden="1"/>
    <cellStyle name="Followed Hyperlink" xfId="2238" builtinId="9" hidden="1"/>
    <cellStyle name="Followed Hyperlink" xfId="2239" builtinId="9" hidden="1"/>
    <cellStyle name="Followed Hyperlink" xfId="2240" builtinId="9" hidden="1"/>
    <cellStyle name="Followed Hyperlink" xfId="2241" builtinId="9" hidden="1"/>
    <cellStyle name="Followed Hyperlink" xfId="2242" builtinId="9" hidden="1"/>
    <cellStyle name="Followed Hyperlink" xfId="2243" builtinId="9" hidden="1"/>
    <cellStyle name="Followed Hyperlink" xfId="2244" builtinId="9" hidden="1"/>
    <cellStyle name="Followed Hyperlink" xfId="2245" builtinId="9" hidden="1"/>
    <cellStyle name="Followed Hyperlink" xfId="2246" builtinId="9" hidden="1"/>
    <cellStyle name="Followed Hyperlink" xfId="2247" builtinId="9" hidden="1"/>
    <cellStyle name="Followed Hyperlink" xfId="2248" builtinId="9" hidden="1"/>
    <cellStyle name="Followed Hyperlink" xfId="2249" builtinId="9" hidden="1"/>
    <cellStyle name="Followed Hyperlink" xfId="2250" builtinId="9" hidden="1"/>
    <cellStyle name="Followed Hyperlink" xfId="2251" builtinId="9" hidden="1"/>
    <cellStyle name="Followed Hyperlink" xfId="2252" builtinId="9" hidden="1"/>
    <cellStyle name="Followed Hyperlink" xfId="2253" builtinId="9" hidden="1"/>
    <cellStyle name="Followed Hyperlink" xfId="2254" builtinId="9" hidden="1"/>
    <cellStyle name="Followed Hyperlink" xfId="2255" builtinId="9" hidden="1"/>
    <cellStyle name="Followed Hyperlink" xfId="2256" builtinId="9" hidden="1"/>
    <cellStyle name="Followed Hyperlink" xfId="2257" builtinId="9" hidden="1"/>
    <cellStyle name="Followed Hyperlink" xfId="2258" builtinId="9" hidden="1"/>
    <cellStyle name="Followed Hyperlink" xfId="2259" builtinId="9" hidden="1"/>
    <cellStyle name="Followed Hyperlink" xfId="2260" builtinId="9" hidden="1"/>
    <cellStyle name="Followed Hyperlink" xfId="2261" builtinId="9" hidden="1"/>
    <cellStyle name="Followed Hyperlink" xfId="2262" builtinId="9" hidden="1"/>
    <cellStyle name="Followed Hyperlink" xfId="2263" builtinId="9" hidden="1"/>
    <cellStyle name="Followed Hyperlink" xfId="2264" builtinId="9" hidden="1"/>
    <cellStyle name="Followed Hyperlink" xfId="2265" builtinId="9" hidden="1"/>
    <cellStyle name="Followed Hyperlink" xfId="2266" builtinId="9" hidden="1"/>
    <cellStyle name="Followed Hyperlink" xfId="2267" builtinId="9" hidden="1"/>
    <cellStyle name="Followed Hyperlink" xfId="2268" builtinId="9" hidden="1"/>
    <cellStyle name="Followed Hyperlink" xfId="2269" builtinId="9" hidden="1"/>
    <cellStyle name="Followed Hyperlink" xfId="2270" builtinId="9" hidden="1"/>
    <cellStyle name="Followed Hyperlink" xfId="2271" builtinId="9" hidden="1"/>
    <cellStyle name="Followed Hyperlink" xfId="2272" builtinId="9" hidden="1"/>
    <cellStyle name="Followed Hyperlink" xfId="2273" builtinId="9" hidden="1"/>
    <cellStyle name="Followed Hyperlink" xfId="2274" builtinId="9" hidden="1"/>
    <cellStyle name="Followed Hyperlink" xfId="2275" builtinId="9" hidden="1"/>
    <cellStyle name="Followed Hyperlink" xfId="2276" builtinId="9" hidden="1"/>
    <cellStyle name="Followed Hyperlink" xfId="2277" builtinId="9" hidden="1"/>
    <cellStyle name="Followed Hyperlink" xfId="2278" builtinId="9" hidden="1"/>
    <cellStyle name="Followed Hyperlink" xfId="2279" builtinId="9" hidden="1"/>
    <cellStyle name="Followed Hyperlink" xfId="2280" builtinId="9" hidden="1"/>
    <cellStyle name="Followed Hyperlink" xfId="2281" builtinId="9" hidden="1"/>
    <cellStyle name="Followed Hyperlink" xfId="2282" builtinId="9" hidden="1"/>
    <cellStyle name="Followed Hyperlink" xfId="2283" builtinId="9" hidden="1"/>
    <cellStyle name="Followed Hyperlink" xfId="2284" builtinId="9" hidden="1"/>
    <cellStyle name="Followed Hyperlink" xfId="2285" builtinId="9" hidden="1"/>
    <cellStyle name="Followed Hyperlink" xfId="2286" builtinId="9" hidden="1"/>
    <cellStyle name="Followed Hyperlink" xfId="2287" builtinId="9" hidden="1"/>
    <cellStyle name="Followed Hyperlink" xfId="2288" builtinId="9" hidden="1"/>
    <cellStyle name="Followed Hyperlink" xfId="2289" builtinId="9" hidden="1"/>
    <cellStyle name="Followed Hyperlink" xfId="2290" builtinId="9" hidden="1"/>
    <cellStyle name="Followed Hyperlink" xfId="2291" builtinId="9" hidden="1"/>
    <cellStyle name="Followed Hyperlink" xfId="2292" builtinId="9" hidden="1"/>
    <cellStyle name="Followed Hyperlink" xfId="2293" builtinId="9" hidden="1"/>
    <cellStyle name="Followed Hyperlink" xfId="2294" builtinId="9" hidden="1"/>
    <cellStyle name="Followed Hyperlink" xfId="2295" builtinId="9" hidden="1"/>
    <cellStyle name="Followed Hyperlink" xfId="2296" builtinId="9" hidden="1"/>
    <cellStyle name="Followed Hyperlink" xfId="2297" builtinId="9" hidden="1"/>
    <cellStyle name="Followed Hyperlink" xfId="2298" builtinId="9" hidden="1"/>
    <cellStyle name="Followed Hyperlink" xfId="2299" builtinId="9" hidden="1"/>
    <cellStyle name="Followed Hyperlink" xfId="2300" builtinId="9" hidden="1"/>
    <cellStyle name="Followed Hyperlink" xfId="2301" builtinId="9" hidden="1"/>
    <cellStyle name="Followed Hyperlink" xfId="2302" builtinId="9" hidden="1"/>
    <cellStyle name="Followed Hyperlink" xfId="2303" builtinId="9" hidden="1"/>
    <cellStyle name="Followed Hyperlink" xfId="2304" builtinId="9" hidden="1"/>
    <cellStyle name="Followed Hyperlink" xfId="2305" builtinId="9" hidden="1"/>
    <cellStyle name="Followed Hyperlink" xfId="2306" builtinId="9" hidden="1"/>
    <cellStyle name="Followed Hyperlink" xfId="2307" builtinId="9" hidden="1"/>
    <cellStyle name="Followed Hyperlink" xfId="2308" builtinId="9" hidden="1"/>
    <cellStyle name="Followed Hyperlink" xfId="2309" builtinId="9" hidden="1"/>
    <cellStyle name="Followed Hyperlink" xfId="2310" builtinId="9" hidden="1"/>
    <cellStyle name="Followed Hyperlink" xfId="2311" builtinId="9" hidden="1"/>
    <cellStyle name="Followed Hyperlink" xfId="2312" builtinId="9" hidden="1"/>
    <cellStyle name="Followed Hyperlink" xfId="2313" builtinId="9" hidden="1"/>
    <cellStyle name="Followed Hyperlink" xfId="2314" builtinId="9" hidden="1"/>
    <cellStyle name="Followed Hyperlink" xfId="2315" builtinId="9" hidden="1"/>
    <cellStyle name="Followed Hyperlink" xfId="2316" builtinId="9" hidden="1"/>
    <cellStyle name="Followed Hyperlink" xfId="2317" builtinId="9" hidden="1"/>
    <cellStyle name="Followed Hyperlink" xfId="2318" builtinId="9" hidden="1"/>
    <cellStyle name="Followed Hyperlink" xfId="2319" builtinId="9" hidden="1"/>
    <cellStyle name="Followed Hyperlink" xfId="232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Hyperlink" xfId="891" builtinId="8" hidden="1"/>
    <cellStyle name="Hyperlink" xfId="893" builtinId="8" hidden="1"/>
    <cellStyle name="Hyperlink" xfId="895" builtinId="8" hidden="1"/>
    <cellStyle name="Hyperlink" xfId="897" builtinId="8" hidden="1"/>
    <cellStyle name="Hyperlink" xfId="899" builtinId="8" hidden="1"/>
    <cellStyle name="Hyperlink" xfId="901" builtinId="8" hidden="1"/>
    <cellStyle name="Hyperlink" xfId="903" builtinId="8" hidden="1"/>
    <cellStyle name="Hyperlink" xfId="905" builtinId="8" hidden="1"/>
    <cellStyle name="Hyperlink" xfId="907" builtinId="8" hidden="1"/>
    <cellStyle name="Hyperlink" xfId="909" builtinId="8" hidden="1"/>
    <cellStyle name="Hyperlink" xfId="911" builtinId="8" hidden="1"/>
    <cellStyle name="Hyperlink" xfId="913" builtinId="8" hidden="1"/>
    <cellStyle name="Hyperlink" xfId="915" builtinId="8" hidden="1"/>
    <cellStyle name="Hyperlink" xfId="917" builtinId="8" hidden="1"/>
    <cellStyle name="Hyperlink" xfId="919" builtinId="8" hidden="1"/>
    <cellStyle name="Hyperlink" xfId="921" builtinId="8" hidden="1"/>
    <cellStyle name="Hyperlink" xfId="923" builtinId="8" hidden="1"/>
    <cellStyle name="Hyperlink" xfId="925" builtinId="8" hidden="1"/>
    <cellStyle name="Hyperlink" xfId="927" builtinId="8" hidden="1"/>
    <cellStyle name="Hyperlink" xfId="929" builtinId="8" hidden="1"/>
    <cellStyle name="Hyperlink" xfId="931" builtinId="8" hidden="1"/>
    <cellStyle name="Hyperlink" xfId="933" builtinId="8" hidden="1"/>
    <cellStyle name="Hyperlink" xfId="935" builtinId="8" hidden="1"/>
    <cellStyle name="Hyperlink" xfId="937" builtinId="8" hidden="1"/>
    <cellStyle name="Hyperlink" xfId="939" builtinId="8" hidden="1"/>
    <cellStyle name="Hyperlink" xfId="941" builtinId="8" hidden="1"/>
    <cellStyle name="Hyperlink" xfId="943" builtinId="8" hidden="1"/>
    <cellStyle name="Hyperlink" xfId="945" builtinId="8" hidden="1"/>
    <cellStyle name="Hyperlink" xfId="947" builtinId="8" hidden="1"/>
    <cellStyle name="Hyperlink" xfId="949" builtinId="8" hidden="1"/>
    <cellStyle name="Hyperlink" xfId="951" builtinId="8" hidden="1"/>
    <cellStyle name="Hyperlink" xfId="953" builtinId="8" hidden="1"/>
    <cellStyle name="Hyperlink" xfId="955" builtinId="8" hidden="1"/>
    <cellStyle name="Hyperlink" xfId="957" builtinId="8" hidden="1"/>
    <cellStyle name="Hyperlink" xfId="959" builtinId="8" hidden="1"/>
    <cellStyle name="Hyperlink" xfId="961" builtinId="8" hidden="1"/>
    <cellStyle name="Hyperlink" xfId="963" builtinId="8" hidden="1"/>
    <cellStyle name="Hyperlink" xfId="965" builtinId="8" hidden="1"/>
    <cellStyle name="Hyperlink" xfId="967" builtinId="8" hidden="1"/>
    <cellStyle name="Hyperlink" xfId="969" builtinId="8" hidden="1"/>
    <cellStyle name="Hyperlink" xfId="971" builtinId="8" hidden="1"/>
    <cellStyle name="Hyperlink" xfId="973" builtinId="8" hidden="1"/>
    <cellStyle name="Hyperlink" xfId="975" builtinId="8" hidden="1"/>
    <cellStyle name="Hyperlink" xfId="977" builtinId="8" hidden="1"/>
    <cellStyle name="Hyperlink" xfId="979" builtinId="8" hidden="1"/>
    <cellStyle name="Hyperlink" xfId="981" builtinId="8" hidden="1"/>
    <cellStyle name="Hyperlink" xfId="983" builtinId="8" hidden="1"/>
    <cellStyle name="Hyperlink" xfId="985" builtinId="8" hidden="1"/>
    <cellStyle name="Hyperlink" xfId="987" builtinId="8" hidden="1"/>
    <cellStyle name="Hyperlink" xfId="989" builtinId="8" hidden="1"/>
    <cellStyle name="Hyperlink" xfId="991" builtinId="8" hidden="1"/>
    <cellStyle name="Hyperlink" xfId="993" builtinId="8" hidden="1"/>
    <cellStyle name="Hyperlink" xfId="995" builtinId="8" hidden="1"/>
    <cellStyle name="Hyperlink" xfId="997" builtinId="8" hidden="1"/>
    <cellStyle name="Hyperlink" xfId="999" builtinId="8" hidden="1"/>
    <cellStyle name="Hyperlink" xfId="1001" builtinId="8" hidden="1"/>
    <cellStyle name="Hyperlink" xfId="1003" builtinId="8" hidden="1"/>
    <cellStyle name="Hyperlink" xfId="1005" builtinId="8" hidden="1"/>
    <cellStyle name="Hyperlink" xfId="1007" builtinId="8" hidden="1"/>
    <cellStyle name="Hyperlink" xfId="1009" builtinId="8" hidden="1"/>
    <cellStyle name="Hyperlink" xfId="1011" builtinId="8" hidden="1"/>
    <cellStyle name="Hyperlink" xfId="1013" builtinId="8" hidden="1"/>
    <cellStyle name="Hyperlink" xfId="1015" builtinId="8" hidden="1"/>
    <cellStyle name="Hyperlink" xfId="1017" builtinId="8" hidden="1"/>
    <cellStyle name="Hyperlink" xfId="1019" builtinId="8" hidden="1"/>
    <cellStyle name="Hyperlink" xfId="1021" builtinId="8" hidden="1"/>
    <cellStyle name="Hyperlink" xfId="1023" builtinId="8" hidden="1"/>
    <cellStyle name="Hyperlink" xfId="1025" builtinId="8" hidden="1"/>
    <cellStyle name="Hyperlink" xfId="1027" builtinId="8" hidden="1"/>
    <cellStyle name="Hyperlink" xfId="1029" builtinId="8" hidden="1"/>
    <cellStyle name="Hyperlink" xfId="1031" builtinId="8" hidden="1"/>
    <cellStyle name="Hyperlink" xfId="1033" builtinId="8" hidden="1"/>
    <cellStyle name="Hyperlink" xfId="1035" builtinId="8" hidden="1"/>
    <cellStyle name="Hyperlink" xfId="1037" builtinId="8" hidden="1"/>
    <cellStyle name="Hyperlink" xfId="1039" builtinId="8" hidden="1"/>
    <cellStyle name="Hyperlink" xfId="1041" builtinId="8" hidden="1"/>
    <cellStyle name="Hyperlink" xfId="1043" builtinId="8" hidden="1"/>
    <cellStyle name="Hyperlink" xfId="1045" builtinId="8" hidden="1"/>
    <cellStyle name="Hyperlink" xfId="1047" builtinId="8" hidden="1"/>
    <cellStyle name="Hyperlink" xfId="1049" builtinId="8" hidden="1"/>
    <cellStyle name="Hyperlink" xfId="1051" builtinId="8" hidden="1"/>
    <cellStyle name="Hyperlink" xfId="1053" builtinId="8" hidden="1"/>
    <cellStyle name="Hyperlink" xfId="1055" builtinId="8" hidden="1"/>
    <cellStyle name="Hyperlink" xfId="1057" builtinId="8" hidden="1"/>
    <cellStyle name="Hyperlink" xfId="1059" builtinId="8" hidden="1"/>
    <cellStyle name="Hyperlink" xfId="1061" builtinId="8" hidden="1"/>
    <cellStyle name="Hyperlink" xfId="1063" builtinId="8" hidden="1"/>
    <cellStyle name="Hyperlink" xfId="1065" builtinId="8" hidden="1"/>
    <cellStyle name="Hyperlink" xfId="1067" builtinId="8" hidden="1"/>
    <cellStyle name="Hyperlink" xfId="1069" builtinId="8" hidden="1"/>
    <cellStyle name="Hyperlink" xfId="1071" builtinId="8" hidden="1"/>
    <cellStyle name="Hyperlink" xfId="1073" builtinId="8" hidden="1"/>
    <cellStyle name="Hyperlink" xfId="1075" builtinId="8" hidden="1"/>
    <cellStyle name="Hyperlink" xfId="1077" builtinId="8" hidden="1"/>
    <cellStyle name="Hyperlink" xfId="1079" builtinId="8" hidden="1"/>
    <cellStyle name="Hyperlink" xfId="1081" builtinId="8" hidden="1"/>
    <cellStyle name="Hyperlink" xfId="1083" builtinId="8" hidden="1"/>
    <cellStyle name="Hyperlink" xfId="1085" builtinId="8" hidden="1"/>
    <cellStyle name="Hyperlink" xfId="1087" builtinId="8" hidden="1"/>
    <cellStyle name="Hyperlink" xfId="1089" builtinId="8" hidden="1"/>
    <cellStyle name="Hyperlink" xfId="1091" builtinId="8" hidden="1"/>
    <cellStyle name="Hyperlink" xfId="1093" builtinId="8" hidden="1"/>
    <cellStyle name="Hyperlink" xfId="1095" builtinId="8" hidden="1"/>
    <cellStyle name="Hyperlink" xfId="1097" builtinId="8" hidden="1"/>
    <cellStyle name="Hyperlink" xfId="1099" builtinId="8" hidden="1"/>
    <cellStyle name="Hyperlink" xfId="1101" builtinId="8" hidden="1"/>
    <cellStyle name="Hyperlink" xfId="1103" builtinId="8" hidden="1"/>
    <cellStyle name="Hyperlink" xfId="1105" builtinId="8" hidden="1"/>
    <cellStyle name="Hyperlink" xfId="1107" builtinId="8" hidden="1"/>
    <cellStyle name="Hyperlink" xfId="1109" builtinId="8" hidden="1"/>
    <cellStyle name="Hyperlink" xfId="1111" builtinId="8" hidden="1"/>
    <cellStyle name="Hyperlink" xfId="1113" builtinId="8" hidden="1"/>
    <cellStyle name="Hyperlink" xfId="1115" builtinId="8" hidden="1"/>
    <cellStyle name="Hyperlink" xfId="1117" builtinId="8" hidden="1"/>
    <cellStyle name="Hyperlink" xfId="1119" builtinId="8" hidden="1"/>
    <cellStyle name="Hyperlink" xfId="1121" builtinId="8" hidden="1"/>
    <cellStyle name="Hyperlink" xfId="1123" builtinId="8" hidden="1"/>
    <cellStyle name="Hyperlink" xfId="1125" builtinId="8" hidden="1"/>
    <cellStyle name="Hyperlink" xfId="1127" builtinId="8" hidden="1"/>
    <cellStyle name="Hyperlink" xfId="1129" builtinId="8" hidden="1"/>
    <cellStyle name="Hyperlink" xfId="1131" builtinId="8" hidden="1"/>
    <cellStyle name="Hyperlink" xfId="1133" builtinId="8" hidden="1"/>
    <cellStyle name="Hyperlink" xfId="1135" builtinId="8" hidden="1"/>
    <cellStyle name="Hyperlink" xfId="1137" builtinId="8" hidden="1"/>
    <cellStyle name="Hyperlink" xfId="1139" builtinId="8" hidden="1"/>
    <cellStyle name="Hyperlink" xfId="1141" builtinId="8" hidden="1"/>
    <cellStyle name="Hyperlink" xfId="1143" builtinId="8" hidden="1"/>
    <cellStyle name="Hyperlink" xfId="1145" builtinId="8" hidden="1"/>
    <cellStyle name="Hyperlink" xfId="1147" builtinId="8" hidden="1"/>
    <cellStyle name="Hyperlink" xfId="1149" builtinId="8" hidden="1"/>
    <cellStyle name="Hyperlink" xfId="1151" builtinId="8" hidden="1"/>
    <cellStyle name="Hyperlink" xfId="1153" builtinId="8" hidden="1"/>
    <cellStyle name="Hyperlink" xfId="1155" builtinId="8" hidden="1"/>
    <cellStyle name="Hyperlink" xfId="1157" builtinId="8" hidden="1"/>
    <cellStyle name="Hyperlink" xfId="1159" builtinId="8" hidden="1"/>
    <cellStyle name="Hyperlink" xfId="1161" builtinId="8" hidden="1"/>
    <cellStyle name="Hyperlink" xfId="1163" builtinId="8" hidden="1"/>
    <cellStyle name="Hyperlink" xfId="1165" builtinId="8" hidden="1"/>
    <cellStyle name="Hyperlink" xfId="1167" builtinId="8" hidden="1"/>
    <cellStyle name="Hyperlink" xfId="1169" builtinId="8" hidden="1"/>
    <cellStyle name="Hyperlink" xfId="1171" builtinId="8" hidden="1"/>
    <cellStyle name="Hyperlink" xfId="1173" builtinId="8" hidden="1"/>
    <cellStyle name="Hyperlink" xfId="1175" builtinId="8" hidden="1"/>
    <cellStyle name="Hyperlink" xfId="1177" builtinId="8" hidden="1"/>
    <cellStyle name="Hyperlink" xfId="1179" builtinId="8" hidden="1"/>
    <cellStyle name="Hyperlink" xfId="1181" builtinId="8" hidden="1"/>
    <cellStyle name="Hyperlink" xfId="1183" builtinId="8" hidden="1"/>
    <cellStyle name="Hyperlink" xfId="1185" builtinId="8" hidden="1"/>
    <cellStyle name="Hyperlink" xfId="1187" builtinId="8" hidden="1"/>
    <cellStyle name="Hyperlink" xfId="1189" builtinId="8" hidden="1"/>
    <cellStyle name="Hyperlink" xfId="1191" builtinId="8" hidden="1"/>
    <cellStyle name="Hyperlink" xfId="1193" builtinId="8" hidden="1"/>
    <cellStyle name="Hyperlink" xfId="1195" builtinId="8" hidden="1"/>
    <cellStyle name="Hyperlink" xfId="1197" builtinId="8" hidden="1"/>
    <cellStyle name="Hyperlink" xfId="1199" builtinId="8" hidden="1"/>
    <cellStyle name="Hyperlink" xfId="1201" builtinId="8" hidden="1"/>
    <cellStyle name="Hyperlink" xfId="1203" builtinId="8" hidden="1"/>
    <cellStyle name="Hyperlink" xfId="1205" builtinId="8" hidden="1"/>
    <cellStyle name="Hyperlink" xfId="1207" builtinId="8" hidden="1"/>
    <cellStyle name="Hyperlink" xfId="1209" builtinId="8" hidden="1"/>
    <cellStyle name="Hyperlink" xfId="1211" builtinId="8" hidden="1"/>
    <cellStyle name="Hyperlink" xfId="1213" builtinId="8" hidden="1"/>
    <cellStyle name="Hyperlink" xfId="1215" builtinId="8" hidden="1"/>
    <cellStyle name="Hyperlink" xfId="1217" builtinId="8" hidden="1"/>
    <cellStyle name="Hyperlink" xfId="1219" builtinId="8" hidden="1"/>
    <cellStyle name="Hyperlink" xfId="1221" builtinId="8" hidden="1"/>
    <cellStyle name="Hyperlink" xfId="1223" builtinId="8" hidden="1"/>
    <cellStyle name="Hyperlink" xfId="1225" builtinId="8" hidden="1"/>
    <cellStyle name="Hyperlink" xfId="1227" builtinId="8" hidden="1"/>
    <cellStyle name="Hyperlink" xfId="1229" builtinId="8" hidden="1"/>
    <cellStyle name="Hyperlink" xfId="1231" builtinId="8" hidden="1"/>
    <cellStyle name="Hyperlink" xfId="1233" builtinId="8" hidden="1"/>
    <cellStyle name="Hyperlink" xfId="1235" builtinId="8" hidden="1"/>
    <cellStyle name="Hyperlink" xfId="1237" builtinId="8" hidden="1"/>
    <cellStyle name="Hyperlink" xfId="1239" builtinId="8" hidden="1"/>
    <cellStyle name="Hyperlink" xfId="1241" builtinId="8" hidden="1"/>
    <cellStyle name="Hyperlink" xfId="1243" builtinId="8" hidden="1"/>
    <cellStyle name="Hyperlink" xfId="1245" builtinId="8" hidden="1"/>
    <cellStyle name="Hyperlink" xfId="1247" builtinId="8" hidden="1"/>
    <cellStyle name="Hyperlink" xfId="1249" builtinId="8" hidden="1"/>
    <cellStyle name="Hyperlink" xfId="1251" builtinId="8" hidden="1"/>
    <cellStyle name="Hyperlink" xfId="1253" builtinId="8" hidden="1"/>
    <cellStyle name="Hyperlink" xfId="1255" builtinId="8" hidden="1"/>
    <cellStyle name="Hyperlink" xfId="1257" builtinId="8" hidden="1"/>
    <cellStyle name="Hyperlink" xfId="1259" builtinId="8" hidden="1"/>
    <cellStyle name="Hyperlink" xfId="1261" builtinId="8" hidden="1"/>
    <cellStyle name="Hyperlink" xfId="1263" builtinId="8" hidden="1"/>
    <cellStyle name="Hyperlink" xfId="1265" builtinId="8" hidden="1"/>
    <cellStyle name="Hyperlink" xfId="1267" builtinId="8" hidden="1"/>
    <cellStyle name="Hyperlink" xfId="1269" builtinId="8" hidden="1"/>
    <cellStyle name="Hyperlink" xfId="1271" builtinId="8" hidden="1"/>
    <cellStyle name="Hyperlink" xfId="1273" builtinId="8" hidden="1"/>
    <cellStyle name="Hyperlink" xfId="1275" builtinId="8" hidden="1"/>
    <cellStyle name="Hyperlink" xfId="1277" builtinId="8" hidden="1"/>
    <cellStyle name="Hyperlink" xfId="1279" builtinId="8" hidden="1"/>
    <cellStyle name="Hyperlink" xfId="1281" builtinId="8" hidden="1"/>
    <cellStyle name="Hyperlink" xfId="1283" builtinId="8" hidden="1"/>
    <cellStyle name="Hyperlink" xfId="1285" builtinId="8" hidden="1"/>
    <cellStyle name="Hyperlink" xfId="1287" builtinId="8" hidden="1"/>
    <cellStyle name="Hyperlink" xfId="1289" builtinId="8" hidden="1"/>
    <cellStyle name="Hyperlink" xfId="1291" builtinId="8" hidden="1"/>
    <cellStyle name="Hyperlink" xfId="1293" builtinId="8" hidden="1"/>
    <cellStyle name="Hyperlink" xfId="1295" builtinId="8" hidden="1"/>
    <cellStyle name="Hyperlink" xfId="1297" builtinId="8" hidden="1"/>
    <cellStyle name="Hyperlink" xfId="1299" builtinId="8" hidden="1"/>
    <cellStyle name="Hyperlink" xfId="1301" builtinId="8" hidden="1"/>
    <cellStyle name="Hyperlink" xfId="1303" builtinId="8" hidden="1"/>
    <cellStyle name="Hyperlink" xfId="1305" builtinId="8" hidden="1"/>
    <cellStyle name="Hyperlink" xfId="1307" builtinId="8" hidden="1"/>
    <cellStyle name="Hyperlink" xfId="1309" builtinId="8" hidden="1"/>
    <cellStyle name="Hyperlink" xfId="1311" builtinId="8" hidden="1"/>
    <cellStyle name="Hyperlink" xfId="1313" builtinId="8" hidden="1"/>
    <cellStyle name="Hyperlink" xfId="1315" builtinId="8" hidden="1"/>
    <cellStyle name="Hyperlink" xfId="1317" builtinId="8" hidden="1"/>
    <cellStyle name="Hyperlink" xfId="1319" builtinId="8" hidden="1"/>
    <cellStyle name="Hyperlink" xfId="1321" builtinId="8" hidden="1"/>
    <cellStyle name="Hyperlink" xfId="1323" builtinId="8" hidden="1"/>
    <cellStyle name="Hyperlink" xfId="1325" builtinId="8" hidden="1"/>
    <cellStyle name="Hyperlink" xfId="1327" builtinId="8" hidden="1"/>
    <cellStyle name="Hyperlink" xfId="1329" builtinId="8" hidden="1"/>
    <cellStyle name="Hyperlink" xfId="1332" builtinId="8" hidden="1"/>
    <cellStyle name="Hyperlink" xfId="1334" builtinId="8" hidden="1"/>
    <cellStyle name="Hyperlink" xfId="1336" builtinId="8" hidden="1"/>
    <cellStyle name="Hyperlink" xfId="1338" builtinId="8" hidden="1"/>
    <cellStyle name="Hyperlink" xfId="1341" builtinId="8" hidden="1"/>
    <cellStyle name="Hyperlink" xfId="1343" builtinId="8" hidden="1"/>
    <cellStyle name="Hyperlink" xfId="1345" builtinId="8" hidden="1"/>
    <cellStyle name="Hyperlink" xfId="1347" builtinId="8" hidden="1"/>
    <cellStyle name="Hyperlink" xfId="1349" builtinId="8" hidden="1"/>
    <cellStyle name="Hyperlink" xfId="1351" builtinId="8" hidden="1"/>
    <cellStyle name="Hyperlink" xfId="1353" builtinId="8" hidden="1"/>
    <cellStyle name="Hyperlink" xfId="1355" builtinId="8" hidden="1"/>
    <cellStyle name="Hyperlink" xfId="1357" builtinId="8" hidden="1"/>
    <cellStyle name="Hyperlink" xfId="1359" builtinId="8" hidden="1"/>
    <cellStyle name="Hyperlink" xfId="1361" builtinId="8" hidden="1"/>
    <cellStyle name="Hyperlink" xfId="1363" builtinId="8" hidden="1"/>
    <cellStyle name="Hyperlink" xfId="1365" builtinId="8" hidden="1"/>
    <cellStyle name="Hyperlink" xfId="1367" builtinId="8" hidden="1"/>
    <cellStyle name="Hyperlink" xfId="1369" builtinId="8" hidden="1"/>
    <cellStyle name="Hyperlink" xfId="1371" builtinId="8" hidden="1"/>
    <cellStyle name="Hyperlink" xfId="1373" builtinId="8" hidden="1"/>
    <cellStyle name="Hyperlink" xfId="1375" builtinId="8" hidden="1"/>
    <cellStyle name="Hyperlink" xfId="1377" builtinId="8" hidden="1"/>
    <cellStyle name="Hyperlink" xfId="1379" builtinId="8" hidden="1"/>
    <cellStyle name="Hyperlink" xfId="1381" builtinId="8" hidden="1"/>
    <cellStyle name="Hyperlink" xfId="1383" builtinId="8" hidden="1"/>
    <cellStyle name="Hyperlink" xfId="1385" builtinId="8" hidden="1"/>
    <cellStyle name="Hyperlink" xfId="1387" builtinId="8" hidden="1"/>
    <cellStyle name="Hyperlink" xfId="1389" builtinId="8" hidden="1"/>
    <cellStyle name="Hyperlink" xfId="1391" builtinId="8" hidden="1"/>
    <cellStyle name="Hyperlink" xfId="1393" builtinId="8" hidden="1"/>
    <cellStyle name="Hyperlink" xfId="1395" builtinId="8" hidden="1"/>
    <cellStyle name="Hyperlink" xfId="1397" builtinId="8" hidden="1"/>
    <cellStyle name="Hyperlink" xfId="1399" builtinId="8" hidden="1"/>
    <cellStyle name="Hyperlink" xfId="1401" builtinId="8" hidden="1"/>
    <cellStyle name="Hyperlink" xfId="1403" builtinId="8" hidden="1"/>
    <cellStyle name="Hyperlink" xfId="1405" builtinId="8" hidden="1"/>
    <cellStyle name="Hyperlink" xfId="1407" builtinId="8" hidden="1"/>
    <cellStyle name="Hyperlink" xfId="1409" builtinId="8" hidden="1"/>
    <cellStyle name="Hyperlink" xfId="1411" builtinId="8" hidden="1"/>
    <cellStyle name="Hyperlink" xfId="1413" builtinId="8" hidden="1"/>
    <cellStyle name="Hyperlink" xfId="1415" builtinId="8" hidden="1"/>
    <cellStyle name="Hyperlink" xfId="1417" builtinId="8" hidden="1"/>
    <cellStyle name="Hyperlink" xfId="1419" builtinId="8" hidden="1"/>
    <cellStyle name="Hyperlink" xfId="1421" builtinId="8" hidden="1"/>
    <cellStyle name="Hyperlink" xfId="1423" builtinId="8" hidden="1"/>
    <cellStyle name="Hyperlink" xfId="1425" builtinId="8" hidden="1"/>
    <cellStyle name="Hyperlink" xfId="1427" builtinId="8" hidden="1"/>
    <cellStyle name="Hyperlink" xfId="1429" builtinId="8" hidden="1"/>
    <cellStyle name="Hyperlink" xfId="1431" builtinId="8" hidden="1"/>
    <cellStyle name="Hyperlink" xfId="1433" builtinId="8" hidden="1"/>
    <cellStyle name="Hyperlink" xfId="1435" builtinId="8" hidden="1"/>
    <cellStyle name="Hyperlink" xfId="1437" builtinId="8" hidden="1"/>
    <cellStyle name="Hyperlink" xfId="1439" builtinId="8" hidden="1"/>
    <cellStyle name="Hyperlink" xfId="1441" builtinId="8" hidden="1"/>
    <cellStyle name="Hyperlink" xfId="1443" builtinId="8" hidden="1"/>
    <cellStyle name="Hyperlink" xfId="1445" builtinId="8" hidden="1"/>
    <cellStyle name="Hyperlink" xfId="1447" builtinId="8" hidden="1"/>
    <cellStyle name="Hyperlink" xfId="1449" builtinId="8" hidden="1"/>
    <cellStyle name="Hyperlink" xfId="1451" builtinId="8" hidden="1"/>
    <cellStyle name="Hyperlink" xfId="1453" builtinId="8" hidden="1"/>
    <cellStyle name="Hyperlink" xfId="1455" builtinId="8" hidden="1"/>
    <cellStyle name="Hyperlink" xfId="1457" builtinId="8" hidden="1"/>
    <cellStyle name="Hyperlink" xfId="1459" builtinId="8" hidden="1"/>
    <cellStyle name="Hyperlink" xfId="1461" builtinId="8" hidden="1"/>
    <cellStyle name="Hyperlink" xfId="1463" builtinId="8" hidden="1"/>
    <cellStyle name="Hyperlink" xfId="1465" builtinId="8" hidden="1"/>
    <cellStyle name="Hyperlink" xfId="1467" builtinId="8" hidden="1"/>
    <cellStyle name="Hyperlink" xfId="1469" builtinId="8" hidden="1"/>
    <cellStyle name="Hyperlink" xfId="1471" builtinId="8" hidden="1"/>
    <cellStyle name="Hyperlink" xfId="1473" builtinId="8" hidden="1"/>
    <cellStyle name="Hyperlink" xfId="1475" builtinId="8" hidden="1"/>
    <cellStyle name="Hyperlink" xfId="1477" builtinId="8" hidden="1"/>
    <cellStyle name="Hyperlink" xfId="1479" builtinId="8" hidden="1"/>
    <cellStyle name="Hyperlink" xfId="1481" builtinId="8" hidden="1"/>
    <cellStyle name="Hyperlink" xfId="1483" builtinId="8" hidden="1"/>
    <cellStyle name="Hyperlink" xfId="1485" builtinId="8" hidden="1"/>
    <cellStyle name="Hyperlink" xfId="1487" builtinId="8" hidden="1"/>
    <cellStyle name="Hyperlink" xfId="1489" builtinId="8" hidden="1"/>
    <cellStyle name="Hyperlink" xfId="1491" builtinId="8" hidden="1"/>
    <cellStyle name="Hyperlink" xfId="1493" builtinId="8" hidden="1"/>
    <cellStyle name="Hyperlink" xfId="1495" builtinId="8" hidden="1"/>
    <cellStyle name="Hyperlink" xfId="1497" builtinId="8" hidden="1"/>
    <cellStyle name="Hyperlink" xfId="1499" builtinId="8" hidden="1"/>
    <cellStyle name="Hyperlink" xfId="1501" builtinId="8" hidden="1"/>
    <cellStyle name="Hyperlink" xfId="1503" builtinId="8" hidden="1"/>
    <cellStyle name="Hyperlink" xfId="1505" builtinId="8" hidden="1"/>
    <cellStyle name="Hyperlink" xfId="1507" builtinId="8" hidden="1"/>
    <cellStyle name="Hyperlink" xfId="1509" builtinId="8" hidden="1"/>
    <cellStyle name="Hyperlink" xfId="1511" builtinId="8" hidden="1"/>
    <cellStyle name="Hyperlink" xfId="1513" builtinId="8" hidden="1"/>
    <cellStyle name="Hyperlink" xfId="1515" builtinId="8" hidden="1"/>
    <cellStyle name="Hyperlink" xfId="1517" builtinId="8" hidden="1"/>
    <cellStyle name="Hyperlink" xfId="1519" builtinId="8" hidden="1"/>
    <cellStyle name="Hyperlink" xfId="1521" builtinId="8" hidden="1"/>
    <cellStyle name="Hyperlink" xfId="1523" builtinId="8" hidden="1"/>
    <cellStyle name="Hyperlink" xfId="1525" builtinId="8" hidden="1"/>
    <cellStyle name="Hyperlink" xfId="1527" builtinId="8" hidden="1"/>
    <cellStyle name="Hyperlink" xfId="1529" builtinId="8" hidden="1"/>
    <cellStyle name="Hyperlink" xfId="1531" builtinId="8" hidden="1"/>
    <cellStyle name="Hyperlink" xfId="1533" builtinId="8" hidden="1"/>
    <cellStyle name="Hyperlink" xfId="1535" builtinId="8" hidden="1"/>
    <cellStyle name="Hyperlink" xfId="1537" builtinId="8" hidden="1"/>
    <cellStyle name="Hyperlink" xfId="1539" builtinId="8" hidden="1"/>
    <cellStyle name="Hyperlink" xfId="1541" builtinId="8" hidden="1"/>
    <cellStyle name="Hyperlink" xfId="1543" builtinId="8" hidden="1"/>
    <cellStyle name="Hyperlink" xfId="1545" builtinId="8" hidden="1"/>
    <cellStyle name="Hyperlink" xfId="1547" builtinId="8" hidden="1"/>
    <cellStyle name="Hyperlink" xfId="1549" builtinId="8" hidden="1"/>
    <cellStyle name="Hyperlink" xfId="1551" builtinId="8" hidden="1"/>
    <cellStyle name="Hyperlink" xfId="1553" builtinId="8" hidden="1"/>
    <cellStyle name="Hyperlink" xfId="1555" builtinId="8" hidden="1"/>
    <cellStyle name="Hyperlink" xfId="1557" builtinId="8" hidden="1"/>
    <cellStyle name="Hyperlink" xfId="1559" builtinId="8" hidden="1"/>
    <cellStyle name="Hyperlink" xfId="1561" builtinId="8" hidden="1"/>
    <cellStyle name="Hyperlink" xfId="1563" builtinId="8" hidden="1"/>
    <cellStyle name="Hyperlink" xfId="1565" builtinId="8" hidden="1"/>
    <cellStyle name="Hyperlink" xfId="1567" builtinId="8" hidden="1"/>
    <cellStyle name="Hyperlink" xfId="1569" builtinId="8" hidden="1"/>
    <cellStyle name="Hyperlink" xfId="1571" builtinId="8" hidden="1"/>
    <cellStyle name="Hyperlink" xfId="1573" builtinId="8" hidden="1"/>
    <cellStyle name="Hyperlink" xfId="1575" builtinId="8" hidden="1"/>
    <cellStyle name="Hyperlink" xfId="1577" builtinId="8" hidden="1"/>
    <cellStyle name="Hyperlink" xfId="1579" builtinId="8" hidden="1"/>
    <cellStyle name="Hyperlink" xfId="1581" builtinId="8" hidden="1"/>
    <cellStyle name="Hyperlink" xfId="1583" builtinId="8" hidden="1"/>
    <cellStyle name="Hyperlink" xfId="1585" builtinId="8" hidden="1"/>
    <cellStyle name="Hyperlink" xfId="1587" builtinId="8" hidden="1"/>
    <cellStyle name="Hyperlink" xfId="1589" builtinId="8" hidden="1"/>
    <cellStyle name="Hyperlink" xfId="1591" builtinId="8" hidden="1"/>
    <cellStyle name="Hyperlink" xfId="1593" builtinId="8" hidden="1"/>
    <cellStyle name="Hyperlink" xfId="1595" builtinId="8" hidden="1"/>
    <cellStyle name="Hyperlink" xfId="1597" builtinId="8" hidden="1"/>
    <cellStyle name="Hyperlink" xfId="1599" builtinId="8" hidden="1"/>
    <cellStyle name="Hyperlink" xfId="1601" builtinId="8" hidden="1"/>
    <cellStyle name="Hyperlink" xfId="1603" builtinId="8" hidden="1"/>
    <cellStyle name="Hyperlink" xfId="1605" builtinId="8" hidden="1"/>
    <cellStyle name="Hyperlink" xfId="1607" builtinId="8" hidden="1"/>
    <cellStyle name="Hyperlink" xfId="1609" builtinId="8" hidden="1"/>
    <cellStyle name="Hyperlink" xfId="1611" builtinId="8" hidden="1"/>
    <cellStyle name="Hyperlink" xfId="1613" builtinId="8" hidden="1"/>
    <cellStyle name="Hyperlink" xfId="1615" builtinId="8" hidden="1"/>
    <cellStyle name="Hyperlink" xfId="1617" builtinId="8" hidden="1"/>
    <cellStyle name="Hyperlink" xfId="1619" builtinId="8" hidden="1"/>
    <cellStyle name="Hyperlink" xfId="1621" builtinId="8" hidden="1"/>
    <cellStyle name="Hyperlink" xfId="1623" builtinId="8" hidden="1"/>
    <cellStyle name="Hyperlink" xfId="1625" builtinId="8" hidden="1"/>
    <cellStyle name="Hyperlink" xfId="1627" builtinId="8" hidden="1"/>
    <cellStyle name="Hyperlink" xfId="1629" builtinId="8" hidden="1"/>
    <cellStyle name="Hyperlink" xfId="1631" builtinId="8" hidden="1"/>
    <cellStyle name="Hyperlink" xfId="1633" builtinId="8" hidden="1"/>
    <cellStyle name="Hyperlink" xfId="1635" builtinId="8" hidden="1"/>
    <cellStyle name="Hyperlink" xfId="1637" builtinId="8" hidden="1"/>
    <cellStyle name="Hyperlink" xfId="1639" builtinId="8" hidden="1"/>
    <cellStyle name="Hyperlink" xfId="1641" builtinId="8" hidden="1"/>
    <cellStyle name="Hyperlink" xfId="1643" builtinId="8" hidden="1"/>
    <cellStyle name="Hyperlink" xfId="1645" builtinId="8" hidden="1"/>
    <cellStyle name="Hyperlink" xfId="1647" builtinId="8" hidden="1"/>
    <cellStyle name="Hyperlink" xfId="1649" builtinId="8" hidden="1"/>
    <cellStyle name="Hyperlink" xfId="1651" builtinId="8" hidden="1"/>
    <cellStyle name="Hyperlink" xfId="1653" builtinId="8" hidden="1"/>
    <cellStyle name="Hyperlink" xfId="1655" builtinId="8" hidden="1"/>
    <cellStyle name="Hyperlink" xfId="1657" builtinId="8" hidden="1"/>
    <cellStyle name="Hyperlink" xfId="1659" builtinId="8" hidden="1"/>
    <cellStyle name="Hyperlink" xfId="1661" builtinId="8" hidden="1"/>
    <cellStyle name="Hyperlink" xfId="1663" builtinId="8" hidden="1"/>
    <cellStyle name="Hyperlink" xfId="1665" builtinId="8" hidden="1"/>
    <cellStyle name="Hyperlink" xfId="1667" builtinId="8" hidden="1"/>
    <cellStyle name="Hyperlink" xfId="1669" builtinId="8" hidden="1"/>
    <cellStyle name="Hyperlink" xfId="1671" builtinId="8" hidden="1"/>
    <cellStyle name="Hyperlink" xfId="1673" builtinId="8" hidden="1"/>
    <cellStyle name="Hyperlink" xfId="1675" builtinId="8" hidden="1"/>
    <cellStyle name="Hyperlink" xfId="1677" builtinId="8" hidden="1"/>
    <cellStyle name="Hyperlink" xfId="1679" builtinId="8" hidden="1"/>
    <cellStyle name="Hyperlink" xfId="1681" builtinId="8" hidden="1"/>
    <cellStyle name="Hyperlink" xfId="1683" builtinId="8" hidden="1"/>
    <cellStyle name="Hyperlink" xfId="1685" builtinId="8" hidden="1"/>
    <cellStyle name="Hyperlink" xfId="1687" builtinId="8" hidden="1"/>
    <cellStyle name="Hyperlink" xfId="1689" builtinId="8" hidden="1"/>
    <cellStyle name="Hyperlink" xfId="1691" builtinId="8" hidden="1"/>
    <cellStyle name="Hyperlink" xfId="1693" builtinId="8" hidden="1"/>
    <cellStyle name="Hyperlink" xfId="1695" builtinId="8" hidden="1"/>
    <cellStyle name="Hyperlink" xfId="1697" builtinId="8" hidden="1"/>
    <cellStyle name="Hyperlink" xfId="1699" builtinId="8" hidden="1"/>
    <cellStyle name="Hyperlink" xfId="1701" builtinId="8" hidden="1"/>
    <cellStyle name="Hyperlink" xfId="1703" builtinId="8" hidden="1"/>
    <cellStyle name="Hyperlink" xfId="1705" builtinId="8" hidden="1"/>
    <cellStyle name="Hyperlink" xfId="1707" builtinId="8" hidden="1"/>
    <cellStyle name="Hyperlink" xfId="1709" builtinId="8" hidden="1"/>
    <cellStyle name="Hyperlink" xfId="1711" builtinId="8" hidden="1"/>
    <cellStyle name="Hyperlink" xfId="1713" builtinId="8" hidden="1"/>
    <cellStyle name="Hyperlink" xfId="1715" builtinId="8" hidden="1"/>
    <cellStyle name="Hyperlink" xfId="1717" builtinId="8" hidden="1"/>
    <cellStyle name="Hyperlink" xfId="1719" builtinId="8" hidden="1"/>
    <cellStyle name="Hyperlink" xfId="1721" builtinId="8" hidden="1"/>
    <cellStyle name="Hyperlink" xfId="1723" builtinId="8" hidden="1"/>
    <cellStyle name="Hyperlink" xfId="1725" builtinId="8" hidden="1"/>
    <cellStyle name="Hyperlink" xfId="1727" builtinId="8" hidden="1"/>
    <cellStyle name="Hyperlink" xfId="1729" builtinId="8" hidden="1"/>
    <cellStyle name="Hyperlink" xfId="1731" builtinId="8" hidden="1"/>
    <cellStyle name="Hyperlink" xfId="1733" builtinId="8" hidden="1"/>
    <cellStyle name="Hyperlink" xfId="1735" builtinId="8" hidden="1"/>
    <cellStyle name="Hyperlink" xfId="1737" builtinId="8" hidden="1"/>
    <cellStyle name="Hyperlink" xfId="1739" builtinId="8" hidden="1"/>
    <cellStyle name="Hyperlink" xfId="1741" builtinId="8" hidden="1"/>
    <cellStyle name="Hyperlink" xfId="1743" builtinId="8" hidden="1"/>
    <cellStyle name="Hyperlink" xfId="1745" builtinId="8" hidden="1"/>
    <cellStyle name="Hyperlink" xfId="1747" builtinId="8" hidden="1"/>
    <cellStyle name="Hyperlink" xfId="1749" builtinId="8" hidden="1"/>
    <cellStyle name="Hyperlink" xfId="1751" builtinId="8" hidden="1"/>
    <cellStyle name="Hyperlink" xfId="1753" builtinId="8" hidden="1"/>
    <cellStyle name="Hyperlink" xfId="1755" builtinId="8" hidden="1"/>
    <cellStyle name="Hyperlink" xfId="1757" builtinId="8" hidden="1"/>
    <cellStyle name="Hyperlink" xfId="1759" builtinId="8" hidden="1"/>
    <cellStyle name="Hyperlink" xfId="1761" builtinId="8" hidden="1"/>
    <cellStyle name="Hyperlink" xfId="1763" builtinId="8" hidden="1"/>
    <cellStyle name="Hyperlink" xfId="1765" builtinId="8" hidden="1"/>
    <cellStyle name="Hyperlink" xfId="1767" builtinId="8" hidden="1"/>
    <cellStyle name="Hyperlink" xfId="1769" builtinId="8" hidden="1"/>
    <cellStyle name="Hyperlink" xfId="1771" builtinId="8" hidden="1"/>
    <cellStyle name="Hyperlink" xfId="1773" builtinId="8" hidden="1"/>
    <cellStyle name="Hyperlink" xfId="1775" builtinId="8" hidden="1"/>
    <cellStyle name="Hyperlink" xfId="1777" builtinId="8" hidden="1"/>
    <cellStyle name="Hyperlink" xfId="1779" builtinId="8" hidden="1"/>
    <cellStyle name="Hyperlink" xfId="1781" builtinId="8" hidden="1"/>
    <cellStyle name="Hyperlink" xfId="1783" builtinId="8" hidden="1"/>
    <cellStyle name="Hyperlink" xfId="1785" builtinId="8" hidden="1"/>
    <cellStyle name="Hyperlink" xfId="1787" builtinId="8" hidden="1"/>
    <cellStyle name="Hyperlink" xfId="1789" builtinId="8" hidden="1"/>
    <cellStyle name="Hyperlink" xfId="1791" builtinId="8" hidden="1"/>
    <cellStyle name="Hyperlink" xfId="1793" builtinId="8" hidden="1"/>
    <cellStyle name="Hyperlink" xfId="1795" builtinId="8" hidden="1"/>
    <cellStyle name="Hyperlink" xfId="1797" builtinId="8" hidden="1"/>
    <cellStyle name="Hyperlink" xfId="1799" builtinId="8" hidden="1"/>
    <cellStyle name="Hyperlink" xfId="1801" builtinId="8" hidden="1"/>
    <cellStyle name="Hyperlink" xfId="1803" builtinId="8" hidden="1"/>
    <cellStyle name="Hyperlink" xfId="1805" builtinId="8" hidden="1"/>
    <cellStyle name="Hyperlink" xfId="1807" builtinId="8" hidden="1"/>
    <cellStyle name="Hyperlink" xfId="1809" builtinId="8" hidden="1"/>
    <cellStyle name="Hyperlink" xfId="1811" builtinId="8" hidden="1"/>
    <cellStyle name="Hyperlink" xfId="1813" builtinId="8" hidden="1"/>
    <cellStyle name="Hyperlink" xfId="1815" builtinId="8" hidden="1"/>
    <cellStyle name="Hyperlink" xfId="1817" builtinId="8" hidden="1"/>
    <cellStyle name="Hyperlink" xfId="1819" builtinId="8" hidden="1"/>
    <cellStyle name="Hyperlink" xfId="1821" builtinId="8" hidden="1"/>
    <cellStyle name="Hyperlink" xfId="1823" builtinId="8" hidden="1"/>
    <cellStyle name="Hyperlink" xfId="1825" builtinId="8" hidden="1"/>
    <cellStyle name="Hyperlink" xfId="1827" builtinId="8" hidden="1"/>
    <cellStyle name="Hyperlink" xfId="1829" builtinId="8" hidden="1"/>
    <cellStyle name="Hyperlink" xfId="1831" builtinId="8" hidden="1"/>
    <cellStyle name="Hyperlink" xfId="1833" builtinId="8" hidden="1"/>
    <cellStyle name="Hyperlink" xfId="1835" builtinId="8" hidden="1"/>
    <cellStyle name="Hyperlink" xfId="1837" builtinId="8" hidden="1"/>
    <cellStyle name="Hyperlink" xfId="1839" builtinId="8" hidden="1"/>
    <cellStyle name="Hyperlink" xfId="1841" builtinId="8" hidden="1"/>
    <cellStyle name="Hyperlink" xfId="1843" builtinId="8" hidden="1"/>
    <cellStyle name="Hyperlink" xfId="1845" builtinId="8" hidden="1"/>
    <cellStyle name="Hyperlink" xfId="1847" builtinId="8" hidden="1"/>
    <cellStyle name="Hyperlink" xfId="1849" builtinId="8" hidden="1"/>
    <cellStyle name="Hyperlink" xfId="1851" builtinId="8" hidden="1"/>
    <cellStyle name="Hyperlink" xfId="1853" builtinId="8" hidden="1"/>
    <cellStyle name="Hyperlink" xfId="1855" builtinId="8" hidden="1"/>
    <cellStyle name="Hyperlink" xfId="1857" builtinId="8" hidden="1"/>
    <cellStyle name="Hyperlink" xfId="1859" builtinId="8" hidden="1"/>
    <cellStyle name="Hyperlink" xfId="1861" builtinId="8" hidden="1"/>
    <cellStyle name="Hyperlink" xfId="1863" builtinId="8" hidden="1"/>
    <cellStyle name="Hyperlink" xfId="1865" builtinId="8" hidden="1"/>
    <cellStyle name="Hyperlink" xfId="1867" builtinId="8" hidden="1"/>
    <cellStyle name="Hyperlink" xfId="1869" builtinId="8" hidden="1"/>
    <cellStyle name="Hyperlink" xfId="1871" builtinId="8" hidden="1"/>
    <cellStyle name="Hyperlink" xfId="1873" builtinId="8" hidden="1"/>
    <cellStyle name="Hyperlink" xfId="1875" builtinId="8" hidden="1"/>
    <cellStyle name="Hyperlink" xfId="1877" builtinId="8" hidden="1"/>
    <cellStyle name="Hyperlink" xfId="1879" builtinId="8" hidden="1"/>
    <cellStyle name="Hyperlink" xfId="1881" builtinId="8" hidden="1"/>
    <cellStyle name="Hyperlink" xfId="1883" builtinId="8" hidden="1"/>
    <cellStyle name="Hyperlink" xfId="1885" builtinId="8" hidden="1"/>
    <cellStyle name="Hyperlink" xfId="1887" builtinId="8" hidden="1"/>
    <cellStyle name="Hyperlink" xfId="1889" builtinId="8" hidden="1"/>
    <cellStyle name="Hyperlink" xfId="1891" builtinId="8" hidden="1"/>
    <cellStyle name="Hyperlink" xfId="1893" builtinId="8" hidden="1"/>
    <cellStyle name="Hyperlink" xfId="1895" builtinId="8" hidden="1"/>
    <cellStyle name="Hyperlink" xfId="1897" builtinId="8" hidden="1"/>
    <cellStyle name="Hyperlink" xfId="1899" builtinId="8" hidden="1"/>
    <cellStyle name="Hyperlink" xfId="1901" builtinId="8" hidden="1"/>
    <cellStyle name="Hyperlink" xfId="1903" builtinId="8" hidden="1"/>
    <cellStyle name="Hyperlink" xfId="1905" builtinId="8" hidden="1"/>
    <cellStyle name="Hyperlink" xfId="1907" builtinId="8" hidden="1"/>
    <cellStyle name="Hyperlink" xfId="1909" builtinId="8" hidden="1"/>
    <cellStyle name="Hyperlink" xfId="1911" builtinId="8" hidden="1"/>
    <cellStyle name="Hyperlink" xfId="1913" builtinId="8" hidden="1"/>
    <cellStyle name="Hyperlink" xfId="1915" builtinId="8" hidden="1"/>
    <cellStyle name="Hyperlink" xfId="1917" builtinId="8" hidden="1"/>
    <cellStyle name="Hyperlink" xfId="1919" builtinId="8" hidden="1"/>
    <cellStyle name="Hyperlink" xfId="1921" builtinId="8" hidden="1"/>
    <cellStyle name="Hyperlink" xfId="1923" builtinId="8" hidden="1"/>
    <cellStyle name="Hyperlink" xfId="1925" builtinId="8" hidden="1"/>
    <cellStyle name="Hyperlink" xfId="1927" builtinId="8" hidden="1"/>
    <cellStyle name="Hyperlink" xfId="1929" builtinId="8" hidden="1"/>
    <cellStyle name="Hyperlink" xfId="1931" builtinId="8" hidden="1"/>
    <cellStyle name="Hyperlink" xfId="1933" builtinId="8" hidden="1"/>
    <cellStyle name="Hyperlink" xfId="1935" builtinId="8" hidden="1"/>
    <cellStyle name="Hyperlink" xfId="1937" builtinId="8" hidden="1"/>
    <cellStyle name="Hyperlink" xfId="1939" builtinId="8" hidden="1"/>
    <cellStyle name="Hyperlink" xfId="1941" builtinId="8" hidden="1"/>
    <cellStyle name="Hyperlink" xfId="1943" builtinId="8" hidden="1"/>
    <cellStyle name="Hyperlink" xfId="1945" builtinId="8" hidden="1"/>
    <cellStyle name="Hyperlink" xfId="1947" builtinId="8" hidden="1"/>
    <cellStyle name="Hyperlink" xfId="1949" builtinId="8" hidden="1"/>
    <cellStyle name="Hyperlink" xfId="1951" builtinId="8" hidden="1"/>
    <cellStyle name="Hyperlink" xfId="1953" builtinId="8" hidden="1"/>
    <cellStyle name="Hyperlink" xfId="1955" builtinId="8" hidden="1"/>
    <cellStyle name="Hyperlink" xfId="1957" builtinId="8" hidden="1"/>
    <cellStyle name="Hyperlink" xfId="1959" builtinId="8" hidden="1"/>
    <cellStyle name="Hyperlink" xfId="1961" builtinId="8" hidden="1"/>
    <cellStyle name="Hyperlink" xfId="1963" builtinId="8" hidden="1"/>
    <cellStyle name="Hyperlink" xfId="1965" builtinId="8" hidden="1"/>
    <cellStyle name="Hyperlink" xfId="1967" builtinId="8" hidden="1"/>
    <cellStyle name="Hyperlink" xfId="1969" builtinId="8" hidden="1"/>
    <cellStyle name="Hyperlink" xfId="1971" builtinId="8" hidden="1"/>
    <cellStyle name="Hyperlink" xfId="1973" builtinId="8" hidden="1"/>
    <cellStyle name="Hyperlink" xfId="1975" builtinId="8" hidden="1"/>
    <cellStyle name="Hyperlink" xfId="1977" builtinId="8" hidden="1"/>
    <cellStyle name="Hyperlink" xfId="1979" builtinId="8" hidden="1"/>
    <cellStyle name="Hyperlink" xfId="1981" builtinId="8" hidden="1"/>
    <cellStyle name="Hyperlink" xfId="1983" builtinId="8" hidden="1"/>
    <cellStyle name="Hyperlink" xfId="1985" builtinId="8" hidden="1"/>
    <cellStyle name="Hyperlink" xfId="1987" builtinId="8" hidden="1"/>
    <cellStyle name="Hyperlink" xfId="1989" builtinId="8" hidden="1"/>
    <cellStyle name="Hyperlink" xfId="1991" builtinId="8" hidden="1"/>
    <cellStyle name="Hyperlink" xfId="1993" builtinId="8" hidden="1"/>
    <cellStyle name="Hyperlink" xfId="1995" builtinId="8" hidden="1"/>
    <cellStyle name="Hyperlink" xfId="1997" builtinId="8" hidden="1"/>
    <cellStyle name="Hyperlink" xfId="1999" builtinId="8" hidden="1"/>
    <cellStyle name="Hyperlink" xfId="2001" builtinId="8" hidden="1"/>
    <cellStyle name="Hyperlink" xfId="2003" builtinId="8" hidden="1"/>
    <cellStyle name="Hyperlink" xfId="2005" builtinId="8" hidden="1"/>
    <cellStyle name="Hyperlink" xfId="2007" builtinId="8" hidden="1"/>
    <cellStyle name="Hyperlink" xfId="2009" builtinId="8" hidden="1"/>
    <cellStyle name="Hyperlink" xfId="2011" builtinId="8" hidden="1"/>
    <cellStyle name="Hyperlink" xfId="2013" builtinId="8" hidden="1"/>
    <cellStyle name="Hyperlink" xfId="2015" builtinId="8" hidden="1"/>
    <cellStyle name="Hyperlink" xfId="2017" builtinId="8" hidden="1"/>
    <cellStyle name="Hyperlink" xfId="2019" builtinId="8" hidden="1"/>
    <cellStyle name="Hyperlink" xfId="2021" builtinId="8" hidden="1"/>
    <cellStyle name="Hyperlink" xfId="2023" builtinId="8" hidden="1"/>
    <cellStyle name="Hyperlink" xfId="2025" builtinId="8" hidden="1"/>
    <cellStyle name="Hyperlink" xfId="2027" builtinId="8" hidden="1"/>
    <cellStyle name="Hyperlink" xfId="2029" builtinId="8" hidden="1"/>
    <cellStyle name="Hyperlink" xfId="2031" builtinId="8" hidden="1"/>
    <cellStyle name="Hyperlink" xfId="2033" builtinId="8" hidden="1"/>
    <cellStyle name="Hyperlink" xfId="2035" builtinId="8" hidden="1"/>
    <cellStyle name="Hyperlink" xfId="2037" builtinId="8" hidden="1"/>
    <cellStyle name="Hyperlink" xfId="2039" builtinId="8" hidden="1"/>
    <cellStyle name="Hyperlink" xfId="2041" builtinId="8" hidden="1"/>
    <cellStyle name="Hyperlink" xfId="2043" builtinId="8" hidden="1"/>
    <cellStyle name="Hyperlink" xfId="2045" builtinId="8" hidden="1"/>
    <cellStyle name="Hyperlink" xfId="2047" builtinId="8" hidden="1"/>
    <cellStyle name="Hyperlink" xfId="2049" builtinId="8" hidden="1"/>
    <cellStyle name="Hyperlink" xfId="2051" builtinId="8" hidden="1"/>
    <cellStyle name="Hyperlink" xfId="2053" builtinId="8" hidden="1"/>
    <cellStyle name="Hyperlink" xfId="2055" builtinId="8" hidden="1"/>
    <cellStyle name="Hyperlink" xfId="2057" builtinId="8" hidden="1"/>
    <cellStyle name="Hyperlink" xfId="2059" builtinId="8" hidden="1"/>
    <cellStyle name="Hyperlink" xfId="2061" builtinId="8" hidden="1"/>
    <cellStyle name="Hyperlink" xfId="2063" builtinId="8" hidden="1"/>
    <cellStyle name="Hyperlink" xfId="2065" builtinId="8" hidden="1"/>
    <cellStyle name="Hyperlink" xfId="2067" builtinId="8" hidden="1"/>
    <cellStyle name="Hyperlink" xfId="2069" builtinId="8" hidden="1"/>
    <cellStyle name="Hyperlink" xfId="2071" builtinId="8" hidden="1"/>
    <cellStyle name="Hyperlink" xfId="2073" builtinId="8" hidden="1"/>
    <cellStyle name="Hyperlink" xfId="2075" builtinId="8" hidden="1"/>
    <cellStyle name="Hyperlink" xfId="2077" builtinId="8" hidden="1"/>
    <cellStyle name="Hyperlink" xfId="2079" builtinId="8" hidden="1"/>
    <cellStyle name="Hyperlink" xfId="2081" builtinId="8" hidden="1"/>
    <cellStyle name="Hyperlink" xfId="2083" builtinId="8" hidden="1"/>
    <cellStyle name="Hyperlink" xfId="2085" builtinId="8" hidden="1"/>
    <cellStyle name="Hyperlink" xfId="2087" builtinId="8" hidden="1"/>
    <cellStyle name="Hyperlink" xfId="2089" builtinId="8" hidden="1"/>
    <cellStyle name="Hyperlink" xfId="2091" builtinId="8" hidden="1"/>
    <cellStyle name="Hyperlink" xfId="2093" builtinId="8" hidden="1"/>
    <cellStyle name="Hyperlink" xfId="2095" builtinId="8" hidden="1"/>
    <cellStyle name="Hyperlink" xfId="2097" builtinId="8" hidden="1"/>
    <cellStyle name="Hyperlink" xfId="2099" builtinId="8" hidden="1"/>
    <cellStyle name="Hyperlink" xfId="2101" builtinId="8" hidden="1"/>
    <cellStyle name="Hyperlink" xfId="2103" builtinId="8" hidden="1"/>
    <cellStyle name="Hyperlink" xfId="2105" builtinId="8" hidden="1"/>
    <cellStyle name="Hyperlink" xfId="2107" builtinId="8" hidden="1"/>
    <cellStyle name="Hyperlink" xfId="2109" builtinId="8" hidden="1"/>
    <cellStyle name="Hyperlink" xfId="2111" builtinId="8" hidden="1"/>
    <cellStyle name="Hyperlink" xfId="2113" builtinId="8" hidden="1"/>
    <cellStyle name="Hyperlink" xfId="2115" builtinId="8" hidden="1"/>
    <cellStyle name="Hyperlink" xfId="2117" builtinId="8" hidden="1"/>
    <cellStyle name="Hyperlink" xfId="2119" builtinId="8" hidden="1"/>
    <cellStyle name="Hyperlink" xfId="2121" builtinId="8" hidden="1"/>
    <cellStyle name="Hyperlink" xfId="2123" builtinId="8" hidden="1"/>
    <cellStyle name="Hyperlink" xfId="2125" builtinId="8" hidden="1"/>
    <cellStyle name="Hyperlink" xfId="2127" builtinId="8" hidden="1"/>
    <cellStyle name="Hyperlink" xfId="2129" builtinId="8" hidden="1"/>
    <cellStyle name="Hyperlink" xfId="2131" builtinId="8" hidden="1"/>
    <cellStyle name="Hyperlink" xfId="2133" builtinId="8" hidden="1"/>
    <cellStyle name="Hyperlink" xfId="2135" builtinId="8" hidden="1"/>
    <cellStyle name="Hyperlink" xfId="2137" builtinId="8" hidden="1"/>
    <cellStyle name="Hyperlink" xfId="2139" builtinId="8" hidden="1"/>
    <cellStyle name="Hyperlink" xfId="2141" builtinId="8" hidden="1"/>
    <cellStyle name="Hyperlink" xfId="2143" builtinId="8" hidden="1"/>
    <cellStyle name="Hyperlink" xfId="2145" builtinId="8" hidden="1"/>
    <cellStyle name="Hyperlink" xfId="2147" builtinId="8" hidden="1"/>
    <cellStyle name="Hyperlink" xfId="2149" builtinId="8" hidden="1"/>
    <cellStyle name="Hyperlink" xfId="2151" builtinId="8" hidden="1"/>
    <cellStyle name="Hyperlink" xfId="2153" builtinId="8" hidden="1"/>
    <cellStyle name="Hyperlink" xfId="2155" builtinId="8" hidden="1"/>
    <cellStyle name="Hyperlink" xfId="2157" builtinId="8" hidden="1"/>
    <cellStyle name="Hyperlink" xfId="2159" builtinId="8" hidden="1"/>
    <cellStyle name="Hyperlink" xfId="2161" builtinId="8" hidden="1"/>
    <cellStyle name="Hyperlink" xfId="2163" builtinId="8" hidden="1"/>
    <cellStyle name="Hyperlink" xfId="2165" builtinId="8" hidden="1"/>
    <cellStyle name="Hyperlink" xfId="2167" builtinId="8" hidden="1"/>
    <cellStyle name="Hyperlink" xfId="2169" builtinId="8" hidden="1"/>
    <cellStyle name="Hyperlink" xfId="2171" builtinId="8" hidden="1"/>
    <cellStyle name="Hyperlink" xfId="2173" builtinId="8" hidden="1"/>
    <cellStyle name="Hyperlink" xfId="2175" builtinId="8" hidden="1"/>
    <cellStyle name="Hyperlink" xfId="2177" builtinId="8" hidden="1"/>
    <cellStyle name="Hyperlink" xfId="2179" builtinId="8"/>
    <cellStyle name="Normal" xfId="0" builtinId="0"/>
    <cellStyle name="Normal 2" xfId="1331" xr:uid="{00000000-0005-0000-0000-00000E090000}"/>
    <cellStyle name="Normal 3" xfId="1340" xr:uid="{00000000-0005-0000-0000-00000F090000}"/>
    <cellStyle name="Normal 4" xfId="2189" xr:uid="{00000000-0005-0000-0000-000010090000}"/>
  </cellStyles>
  <dxfs count="4"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auto="1"/>
          <bgColor auto="1"/>
        </patternFill>
      </fill>
    </dxf>
    <dxf>
      <font>
        <color theme="0"/>
      </font>
      <fill>
        <patternFill patternType="none">
          <fgColor auto="1"/>
          <bgColor auto="1"/>
        </patternFill>
      </fill>
    </dxf>
    <dxf>
      <font>
        <color theme="0"/>
      </font>
      <fill>
        <patternFill patternType="none">
          <fgColor auto="1"/>
          <bgColor auto="1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553005569425803E-2"/>
          <c:y val="5.8138829015088198E-2"/>
          <c:w val="0.859651270725306"/>
          <c:h val="0.750068622707077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'P-kw Operator'!$M$3</c:f>
              <c:strCache>
                <c:ptCount val="1"/>
                <c:pt idx="0">
                  <c:v>Price per kw at 4 kw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'P-kw Operator'!$L$4:$L$15</c:f>
              <c:strCache>
                <c:ptCount val="7"/>
                <c:pt idx="0">
                  <c:v>IXD</c:v>
                </c:pt>
                <c:pt idx="1">
                  <c:v>XZN</c:v>
                </c:pt>
                <c:pt idx="2">
                  <c:v>DXY</c:v>
                </c:pt>
                <c:pt idx="3">
                  <c:v>EMK</c:v>
                </c:pt>
                <c:pt idx="4">
                  <c:v>JOF</c:v>
                </c:pt>
                <c:pt idx="5">
                  <c:v>YEI</c:v>
                </c:pt>
                <c:pt idx="6">
                  <c:v>EFM</c:v>
                </c:pt>
              </c:strCache>
            </c:strRef>
          </c:cat>
          <c:val>
            <c:numRef>
              <c:f>'P-kw Operator'!$M$4:$M$15</c:f>
              <c:numCache>
                <c:formatCode>"$"#,##0</c:formatCode>
                <c:ptCount val="12"/>
                <c:pt idx="0">
                  <c:v>300</c:v>
                </c:pt>
                <c:pt idx="1">
                  <c:v>412</c:v>
                </c:pt>
                <c:pt idx="2">
                  <c:v>273</c:v>
                </c:pt>
                <c:pt idx="3">
                  <c:v>245</c:v>
                </c:pt>
                <c:pt idx="4">
                  <c:v>278</c:v>
                </c:pt>
                <c:pt idx="5">
                  <c:v>250</c:v>
                </c:pt>
                <c:pt idx="6">
                  <c:v>200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86-0E47-912B-6BB4CC88B9CC}"/>
            </c:ext>
          </c:extLst>
        </c:ser>
        <c:ser>
          <c:idx val="1"/>
          <c:order val="1"/>
          <c:tx>
            <c:strRef>
              <c:f>'P-kw Operator'!$N$3</c:f>
              <c:strCache>
                <c:ptCount val="1"/>
                <c:pt idx="0">
                  <c:v>Price per kw at 10 kw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'P-kw Operator'!$L$4:$L$15</c:f>
              <c:strCache>
                <c:ptCount val="7"/>
                <c:pt idx="0">
                  <c:v>IXD</c:v>
                </c:pt>
                <c:pt idx="1">
                  <c:v>XZN</c:v>
                </c:pt>
                <c:pt idx="2">
                  <c:v>DXY</c:v>
                </c:pt>
                <c:pt idx="3">
                  <c:v>EMK</c:v>
                </c:pt>
                <c:pt idx="4">
                  <c:v>JOF</c:v>
                </c:pt>
                <c:pt idx="5">
                  <c:v>YEI</c:v>
                </c:pt>
                <c:pt idx="6">
                  <c:v>EFM</c:v>
                </c:pt>
              </c:strCache>
            </c:strRef>
          </c:cat>
          <c:val>
            <c:numRef>
              <c:f>'P-kw Operator'!$N$4:$N$15</c:f>
              <c:numCache>
                <c:formatCode>"$"#,##0</c:formatCode>
                <c:ptCount val="12"/>
                <c:pt idx="0">
                  <c:v>275</c:v>
                </c:pt>
                <c:pt idx="1">
                  <c:v>342</c:v>
                </c:pt>
                <c:pt idx="2">
                  <c:v>228</c:v>
                </c:pt>
                <c:pt idx="3">
                  <c:v>220</c:v>
                </c:pt>
                <c:pt idx="4">
                  <c:v>278</c:v>
                </c:pt>
                <c:pt idx="5">
                  <c:v>200</c:v>
                </c:pt>
                <c:pt idx="6">
                  <c:v>170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86-0E47-912B-6BB4CC88B9CC}"/>
            </c:ext>
          </c:extLst>
        </c:ser>
        <c:ser>
          <c:idx val="2"/>
          <c:order val="2"/>
          <c:tx>
            <c:strRef>
              <c:f>'P-kw Operator'!$O$3</c:f>
              <c:strCache>
                <c:ptCount val="1"/>
                <c:pt idx="0">
                  <c:v>Price per kw for 100 kw lease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'P-kw Operator'!$L$4:$L$15</c:f>
              <c:strCache>
                <c:ptCount val="7"/>
                <c:pt idx="0">
                  <c:v>IXD</c:v>
                </c:pt>
                <c:pt idx="1">
                  <c:v>XZN</c:v>
                </c:pt>
                <c:pt idx="2">
                  <c:v>DXY</c:v>
                </c:pt>
                <c:pt idx="3">
                  <c:v>EMK</c:v>
                </c:pt>
                <c:pt idx="4">
                  <c:v>JOF</c:v>
                </c:pt>
                <c:pt idx="5">
                  <c:v>YEI</c:v>
                </c:pt>
                <c:pt idx="6">
                  <c:v>EFM</c:v>
                </c:pt>
              </c:strCache>
            </c:strRef>
          </c:cat>
          <c:val>
            <c:numRef>
              <c:f>'P-kw Operator'!$O$4:$O$15</c:f>
              <c:numCache>
                <c:formatCode>"$"#,##0</c:formatCode>
                <c:ptCount val="12"/>
                <c:pt idx="0">
                  <c:v>250</c:v>
                </c:pt>
                <c:pt idx="1">
                  <c:v>365</c:v>
                </c:pt>
                <c:pt idx="2">
                  <c:v>0</c:v>
                </c:pt>
                <c:pt idx="3">
                  <c:v>200</c:v>
                </c:pt>
                <c:pt idx="4">
                  <c:v>250</c:v>
                </c:pt>
                <c:pt idx="5">
                  <c:v>200</c:v>
                </c:pt>
                <c:pt idx="6">
                  <c:v>165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86-0E47-912B-6BB4CC88B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14474008"/>
        <c:axId val="-2114470648"/>
      </c:barChart>
      <c:catAx>
        <c:axId val="-2114474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 rot="-2700000"/>
          <a:lstStyle/>
          <a:p>
            <a:pPr>
              <a:defRPr>
                <a:latin typeface="Arial"/>
              </a:defRPr>
            </a:pPr>
            <a:endParaRPr lang="en-US"/>
          </a:p>
        </c:txPr>
        <c:crossAx val="-2114470648"/>
        <c:crosses val="autoZero"/>
        <c:auto val="1"/>
        <c:lblAlgn val="ctr"/>
        <c:lblOffset val="100"/>
        <c:noMultiLvlLbl val="0"/>
      </c:catAx>
      <c:valAx>
        <c:axId val="-2114470648"/>
        <c:scaling>
          <c:orientation val="minMax"/>
        </c:scaling>
        <c:delete val="0"/>
        <c:axPos val="l"/>
        <c:majorGridlines/>
        <c:numFmt formatCode="&quot;$&quot;#,##0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000">
                <a:latin typeface="Arial"/>
              </a:defRPr>
            </a:pPr>
            <a:endParaRPr lang="en-US"/>
          </a:p>
        </c:txPr>
        <c:crossAx val="-21144740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23533161547509"/>
          <c:y val="3.4020341207349099E-2"/>
          <c:w val="0.82629580082421294"/>
          <c:h val="0.13195931758530199"/>
        </c:manualLayout>
      </c:layout>
      <c:overlay val="1"/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631937312183806E-2"/>
          <c:y val="6.3725490196078399E-2"/>
          <c:w val="0.88379991631480803"/>
          <c:h val="0.746173909751665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'XC MRC Operator'!$M$3</c:f>
              <c:strCache>
                <c:ptCount val="1"/>
                <c:pt idx="0">
                  <c:v>Fiber XC MRC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'XC MRC Operator'!$L$4:$L$15</c:f>
              <c:strCache>
                <c:ptCount val="5"/>
                <c:pt idx="0">
                  <c:v>JTD</c:v>
                </c:pt>
                <c:pt idx="1">
                  <c:v>XZN</c:v>
                </c:pt>
                <c:pt idx="2">
                  <c:v>GLA</c:v>
                </c:pt>
                <c:pt idx="3">
                  <c:v>ZTI</c:v>
                </c:pt>
                <c:pt idx="4">
                  <c:v>YEI</c:v>
                </c:pt>
              </c:strCache>
            </c:strRef>
          </c:cat>
          <c:val>
            <c:numRef>
              <c:f>'XC MRC Operator'!$M$4:$M$15</c:f>
              <c:numCache>
                <c:formatCode>"$"#,##0</c:formatCode>
                <c:ptCount val="12"/>
                <c:pt idx="0">
                  <c:v>67</c:v>
                </c:pt>
                <c:pt idx="1">
                  <c:v>242</c:v>
                </c:pt>
                <c:pt idx="2">
                  <c:v>55</c:v>
                </c:pt>
                <c:pt idx="3">
                  <c:v>90.361445783132538</c:v>
                </c:pt>
                <c:pt idx="4">
                  <c:v>250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04-734C-B73A-5993AF0A8D82}"/>
            </c:ext>
          </c:extLst>
        </c:ser>
        <c:ser>
          <c:idx val="1"/>
          <c:order val="1"/>
          <c:tx>
            <c:strRef>
              <c:f>'XC MRC Operator'!$N$3</c:f>
              <c:strCache>
                <c:ptCount val="1"/>
                <c:pt idx="0">
                  <c:v>Ethernet XC MRC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'XC MRC Operator'!$L$4:$L$15</c:f>
              <c:strCache>
                <c:ptCount val="5"/>
                <c:pt idx="0">
                  <c:v>JTD</c:v>
                </c:pt>
                <c:pt idx="1">
                  <c:v>XZN</c:v>
                </c:pt>
                <c:pt idx="2">
                  <c:v>GLA</c:v>
                </c:pt>
                <c:pt idx="3">
                  <c:v>ZTI</c:v>
                </c:pt>
                <c:pt idx="4">
                  <c:v>YEI</c:v>
                </c:pt>
              </c:strCache>
            </c:strRef>
          </c:cat>
          <c:val>
            <c:numRef>
              <c:f>'XC MRC Operator'!$N$4:$N$15</c:f>
              <c:numCache>
                <c:formatCode>"$"#,##0</c:formatCode>
                <c:ptCount val="12"/>
                <c:pt idx="0">
                  <c:v>0</c:v>
                </c:pt>
                <c:pt idx="1">
                  <c:v>242</c:v>
                </c:pt>
                <c:pt idx="2">
                  <c:v>0</c:v>
                </c:pt>
                <c:pt idx="3">
                  <c:v>137.5</c:v>
                </c:pt>
                <c:pt idx="4">
                  <c:v>150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04-734C-B73A-5993AF0A8D82}"/>
            </c:ext>
          </c:extLst>
        </c:ser>
        <c:ser>
          <c:idx val="2"/>
          <c:order val="2"/>
          <c:tx>
            <c:strRef>
              <c:f>'XC MRC Operator'!$O$3</c:f>
              <c:strCache>
                <c:ptCount val="1"/>
                <c:pt idx="0">
                  <c:v>Copper XC MRC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'XC MRC Operator'!$L$4:$L$15</c:f>
              <c:strCache>
                <c:ptCount val="5"/>
                <c:pt idx="0">
                  <c:v>JTD</c:v>
                </c:pt>
                <c:pt idx="1">
                  <c:v>XZN</c:v>
                </c:pt>
                <c:pt idx="2">
                  <c:v>GLA</c:v>
                </c:pt>
                <c:pt idx="3">
                  <c:v>ZTI</c:v>
                </c:pt>
                <c:pt idx="4">
                  <c:v>YEI</c:v>
                </c:pt>
              </c:strCache>
            </c:strRef>
          </c:cat>
          <c:val>
            <c:numRef>
              <c:f>'XC MRC Operator'!$O$4:$O$15</c:f>
              <c:numCache>
                <c:formatCode>"$"#,##0</c:formatCode>
                <c:ptCount val="12"/>
                <c:pt idx="0">
                  <c:v>45</c:v>
                </c:pt>
                <c:pt idx="1">
                  <c:v>242</c:v>
                </c:pt>
                <c:pt idx="2">
                  <c:v>55</c:v>
                </c:pt>
                <c:pt idx="3">
                  <c:v>132.53012048192772</c:v>
                </c:pt>
                <c:pt idx="4">
                  <c:v>75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04-734C-B73A-5993AF0A8D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14624728"/>
        <c:axId val="-2114632104"/>
      </c:barChart>
      <c:catAx>
        <c:axId val="-2114624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 rot="-2700000"/>
          <a:lstStyle/>
          <a:p>
            <a:pPr>
              <a:defRPr>
                <a:latin typeface="Arial"/>
              </a:defRPr>
            </a:pPr>
            <a:endParaRPr lang="en-US"/>
          </a:p>
        </c:txPr>
        <c:crossAx val="-2114632104"/>
        <c:crosses val="autoZero"/>
        <c:auto val="1"/>
        <c:lblAlgn val="ctr"/>
        <c:lblOffset val="100"/>
        <c:noMultiLvlLbl val="0"/>
      </c:catAx>
      <c:valAx>
        <c:axId val="-2114632104"/>
        <c:scaling>
          <c:orientation val="minMax"/>
        </c:scaling>
        <c:delete val="0"/>
        <c:axPos val="l"/>
        <c:majorGridlines/>
        <c:numFmt formatCode="&quot;$&quot;#,##0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>
                <a:latin typeface="Arial"/>
              </a:defRPr>
            </a:pPr>
            <a:endParaRPr lang="en-US"/>
          </a:p>
        </c:txPr>
        <c:crossAx val="-21146247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428286654041701"/>
          <c:y val="4.9077119036591003E-2"/>
          <c:w val="0.76040067776338105"/>
          <c:h val="8.7696464412536701E-2"/>
        </c:manualLayout>
      </c:layout>
      <c:overlay val="0"/>
      <c:txPr>
        <a:bodyPr/>
        <a:lstStyle/>
        <a:p>
          <a:pPr>
            <a:defRPr>
              <a:latin typeface="Arial"/>
            </a:defRPr>
          </a:pPr>
          <a:endParaRPr lang="en-U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687924628664"/>
          <c:y val="6.3725490196078399E-2"/>
          <c:w val="0.845743921211486"/>
          <c:h val="0.726319638915427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'Cab Install NRC Operator'!$K$3</c:f>
              <c:strCache>
                <c:ptCount val="1"/>
                <c:pt idx="0">
                  <c:v>Cabinet Install NRC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'Cab Install NRC Operator'!$J$4:$J$15</c:f>
              <c:strCache>
                <c:ptCount val="7"/>
                <c:pt idx="0">
                  <c:v>IXD</c:v>
                </c:pt>
                <c:pt idx="1">
                  <c:v>XZN</c:v>
                </c:pt>
                <c:pt idx="2">
                  <c:v>DXY</c:v>
                </c:pt>
                <c:pt idx="3">
                  <c:v>EMK</c:v>
                </c:pt>
                <c:pt idx="4">
                  <c:v>JOF</c:v>
                </c:pt>
                <c:pt idx="5">
                  <c:v>YEI</c:v>
                </c:pt>
                <c:pt idx="6">
                  <c:v>EFM</c:v>
                </c:pt>
              </c:strCache>
            </c:strRef>
          </c:cat>
          <c:val>
            <c:numRef>
              <c:f>'Cab Install NRC Operator'!$K$4:$K$15</c:f>
              <c:numCache>
                <c:formatCode>"$"#,##0</c:formatCode>
                <c:ptCount val="12"/>
                <c:pt idx="0">
                  <c:v>900</c:v>
                </c:pt>
                <c:pt idx="1">
                  <c:v>817</c:v>
                </c:pt>
                <c:pt idx="2">
                  <c:v>0</c:v>
                </c:pt>
                <c:pt idx="3">
                  <c:v>550</c:v>
                </c:pt>
                <c:pt idx="4">
                  <c:v>1500</c:v>
                </c:pt>
                <c:pt idx="5">
                  <c:v>2200</c:v>
                </c:pt>
                <c:pt idx="6">
                  <c:v>1200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94-3145-86AF-CB0A3CCA6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14719208"/>
        <c:axId val="-2114715768"/>
      </c:barChart>
      <c:catAx>
        <c:axId val="-2114719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 rot="-2700000"/>
          <a:lstStyle/>
          <a:p>
            <a:pPr>
              <a:defRPr>
                <a:latin typeface="Arial"/>
              </a:defRPr>
            </a:pPr>
            <a:endParaRPr lang="en-US"/>
          </a:p>
        </c:txPr>
        <c:crossAx val="-2114715768"/>
        <c:crosses val="autoZero"/>
        <c:auto val="1"/>
        <c:lblAlgn val="ctr"/>
        <c:lblOffset val="100"/>
        <c:noMultiLvlLbl val="0"/>
      </c:catAx>
      <c:valAx>
        <c:axId val="-2114715768"/>
        <c:scaling>
          <c:orientation val="minMax"/>
        </c:scaling>
        <c:delete val="0"/>
        <c:axPos val="l"/>
        <c:majorGridlines/>
        <c:numFmt formatCode="&quot;$&quot;#,##0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>
                <a:latin typeface="Arial"/>
              </a:defRPr>
            </a:pPr>
            <a:endParaRPr lang="en-US"/>
          </a:p>
        </c:txPr>
        <c:crossAx val="-2114719208"/>
        <c:crosses val="autoZero"/>
        <c:crossBetween val="between"/>
      </c:valAx>
    </c:plotArea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32095189456599"/>
          <c:y val="6.3725490196078399E-2"/>
          <c:w val="0.80250916602510802"/>
          <c:h val="0.7338117235345580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'TCO Operator'!$O$4</c:f>
              <c:strCache>
                <c:ptCount val="1"/>
                <c:pt idx="0">
                  <c:v>Price for 4 kw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'TCO Operator'!$N$5:$N$16</c:f>
              <c:strCache>
                <c:ptCount val="7"/>
                <c:pt idx="0">
                  <c:v>IXD</c:v>
                </c:pt>
                <c:pt idx="1">
                  <c:v>XZN</c:v>
                </c:pt>
                <c:pt idx="2">
                  <c:v>DXY</c:v>
                </c:pt>
                <c:pt idx="3">
                  <c:v>EMK</c:v>
                </c:pt>
                <c:pt idx="4">
                  <c:v>JOF</c:v>
                </c:pt>
                <c:pt idx="5">
                  <c:v>YEI</c:v>
                </c:pt>
                <c:pt idx="6">
                  <c:v>EFM</c:v>
                </c:pt>
              </c:strCache>
            </c:strRef>
          </c:cat>
          <c:val>
            <c:numRef>
              <c:f>'TCO Operator'!$O$5:$O$16</c:f>
              <c:numCache>
                <c:formatCode>"$"#,##0</c:formatCode>
                <c:ptCount val="12"/>
                <c:pt idx="0">
                  <c:v>1200</c:v>
                </c:pt>
                <c:pt idx="1">
                  <c:v>1648</c:v>
                </c:pt>
                <c:pt idx="2">
                  <c:v>0</c:v>
                </c:pt>
                <c:pt idx="3">
                  <c:v>980</c:v>
                </c:pt>
                <c:pt idx="4">
                  <c:v>1112</c:v>
                </c:pt>
                <c:pt idx="5">
                  <c:v>1000</c:v>
                </c:pt>
                <c:pt idx="6">
                  <c:v>800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08-9442-9FAF-6DEB4209F241}"/>
            </c:ext>
          </c:extLst>
        </c:ser>
        <c:ser>
          <c:idx val="1"/>
          <c:order val="1"/>
          <c:tx>
            <c:strRef>
              <c:f>'TCO Operator'!$P$4</c:f>
              <c:strCache>
                <c:ptCount val="1"/>
                <c:pt idx="0">
                  <c:v>Fiber XC MRC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'TCO Operator'!$N$5:$N$16</c:f>
              <c:strCache>
                <c:ptCount val="7"/>
                <c:pt idx="0">
                  <c:v>IXD</c:v>
                </c:pt>
                <c:pt idx="1">
                  <c:v>XZN</c:v>
                </c:pt>
                <c:pt idx="2">
                  <c:v>DXY</c:v>
                </c:pt>
                <c:pt idx="3">
                  <c:v>EMK</c:v>
                </c:pt>
                <c:pt idx="4">
                  <c:v>JOF</c:v>
                </c:pt>
                <c:pt idx="5">
                  <c:v>YEI</c:v>
                </c:pt>
                <c:pt idx="6">
                  <c:v>EFM</c:v>
                </c:pt>
              </c:strCache>
            </c:strRef>
          </c:cat>
          <c:val>
            <c:numRef>
              <c:f>'TCO Operator'!$P$5:$P$16</c:f>
              <c:numCache>
                <c:formatCode>"$"#,##0</c:formatCode>
                <c:ptCount val="12"/>
                <c:pt idx="0">
                  <c:v>350</c:v>
                </c:pt>
                <c:pt idx="1">
                  <c:v>275</c:v>
                </c:pt>
                <c:pt idx="2">
                  <c:v>0</c:v>
                </c:pt>
                <c:pt idx="3">
                  <c:v>225</c:v>
                </c:pt>
                <c:pt idx="4">
                  <c:v>250</c:v>
                </c:pt>
                <c:pt idx="5">
                  <c:v>250</c:v>
                </c:pt>
                <c:pt idx="6">
                  <c:v>150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08-9442-9FAF-6DEB4209F2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2114594600"/>
        <c:axId val="-2128307448"/>
      </c:barChart>
      <c:catAx>
        <c:axId val="-2114594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 rot="-2700000"/>
          <a:lstStyle/>
          <a:p>
            <a:pPr>
              <a:defRPr>
                <a:latin typeface="Arial"/>
                <a:cs typeface="Arial"/>
              </a:defRPr>
            </a:pPr>
            <a:endParaRPr lang="en-US"/>
          </a:p>
        </c:txPr>
        <c:crossAx val="-2128307448"/>
        <c:crosses val="autoZero"/>
        <c:auto val="1"/>
        <c:lblAlgn val="ctr"/>
        <c:lblOffset val="100"/>
        <c:noMultiLvlLbl val="0"/>
      </c:catAx>
      <c:valAx>
        <c:axId val="-2128307448"/>
        <c:scaling>
          <c:orientation val="minMax"/>
        </c:scaling>
        <c:delete val="0"/>
        <c:axPos val="l"/>
        <c:majorGridlines/>
        <c:numFmt formatCode="&quot;$&quot;#,##0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>
                <a:latin typeface="Arial"/>
                <a:cs typeface="Arial"/>
              </a:defRPr>
            </a:pPr>
            <a:endParaRPr lang="en-US"/>
          </a:p>
        </c:txPr>
        <c:crossAx val="-2114594600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29321478518091598"/>
          <c:y val="4.4361876640419899E-2"/>
          <c:w val="0.66311663257557596"/>
          <c:h val="8.5825707597361106E-2"/>
        </c:manualLayout>
      </c:layout>
      <c:overlay val="1"/>
      <c:txPr>
        <a:bodyPr/>
        <a:lstStyle/>
        <a:p>
          <a:pPr>
            <a:defRPr>
              <a:latin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'Operator Time Series Charts'!$C$8</c:f>
              <c:strCache>
                <c:ptCount val="1"/>
                <c:pt idx="0">
                  <c:v>IXD</c:v>
                </c:pt>
              </c:strCache>
            </c:strRef>
          </c:tx>
          <c:marker>
            <c:symbol val="none"/>
          </c:marker>
          <c:cat>
            <c:strRef>
              <c:f>'Operator Time Series Charts'!$D$7:$I$7</c:f>
              <c:strCache>
                <c:ptCount val="6"/>
                <c:pt idx="0">
                  <c:v>2018 H2</c:v>
                </c:pt>
                <c:pt idx="1">
                  <c:v>2019 H1</c:v>
                </c:pt>
                <c:pt idx="2">
                  <c:v>2019 H2</c:v>
                </c:pt>
                <c:pt idx="3">
                  <c:v>2020 H1</c:v>
                </c:pt>
                <c:pt idx="4">
                  <c:v>2020 H2</c:v>
                </c:pt>
                <c:pt idx="5">
                  <c:v>2021 H1</c:v>
                </c:pt>
              </c:strCache>
            </c:strRef>
          </c:cat>
          <c:val>
            <c:numRef>
              <c:f>'Operator Time Series Charts'!$D$8:$I$8</c:f>
              <c:numCache>
                <c:formatCode>"$"#,##0</c:formatCode>
                <c:ptCount val="6"/>
                <c:pt idx="0">
                  <c:v>325</c:v>
                </c:pt>
                <c:pt idx="1">
                  <c:v>325</c:v>
                </c:pt>
                <c:pt idx="2">
                  <c:v>#N/A</c:v>
                </c:pt>
                <c:pt idx="3">
                  <c:v>300</c:v>
                </c:pt>
                <c:pt idx="4">
                  <c:v>300</c:v>
                </c:pt>
                <c:pt idx="5">
                  <c:v>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8C-B645-8173-A0BDFD5BB653}"/>
            </c:ext>
          </c:extLst>
        </c:ser>
        <c:ser>
          <c:idx val="1"/>
          <c:order val="1"/>
          <c:tx>
            <c:strRef>
              <c:f>'Operator Time Series Charts'!$C$9</c:f>
              <c:strCache>
                <c:ptCount val="1"/>
                <c:pt idx="0">
                  <c:v>TUT</c:v>
                </c:pt>
              </c:strCache>
            </c:strRef>
          </c:tx>
          <c:marker>
            <c:symbol val="none"/>
          </c:marker>
          <c:cat>
            <c:strRef>
              <c:f>'Operator Time Series Charts'!$D$7:$I$7</c:f>
              <c:strCache>
                <c:ptCount val="6"/>
                <c:pt idx="0">
                  <c:v>2018 H2</c:v>
                </c:pt>
                <c:pt idx="1">
                  <c:v>2019 H1</c:v>
                </c:pt>
                <c:pt idx="2">
                  <c:v>2019 H2</c:v>
                </c:pt>
                <c:pt idx="3">
                  <c:v>2020 H1</c:v>
                </c:pt>
                <c:pt idx="4">
                  <c:v>2020 H2</c:v>
                </c:pt>
                <c:pt idx="5">
                  <c:v>2021 H1</c:v>
                </c:pt>
              </c:strCache>
            </c:strRef>
          </c:cat>
          <c:val>
            <c:numRef>
              <c:f>'Operator Time Series Charts'!$D$9:$I$9</c:f>
              <c:numCache>
                <c:formatCode>"$"#,##0</c:formatCode>
                <c:ptCount val="6"/>
                <c:pt idx="0">
                  <c:v>305.88235294117646</c:v>
                </c:pt>
                <c:pt idx="1">
                  <c:v>303</c:v>
                </c:pt>
                <c:pt idx="2">
                  <c:v>306</c:v>
                </c:pt>
                <c:pt idx="3">
                  <c:v>306</c:v>
                </c:pt>
                <c:pt idx="4">
                  <c:v>306</c:v>
                </c:pt>
                <c:pt idx="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8C-B645-8173-A0BDFD5BB653}"/>
            </c:ext>
          </c:extLst>
        </c:ser>
        <c:ser>
          <c:idx val="2"/>
          <c:order val="2"/>
          <c:tx>
            <c:strRef>
              <c:f>'Operator Time Series Charts'!$C$10</c:f>
              <c:strCache>
                <c:ptCount val="1"/>
                <c:pt idx="0">
                  <c:v>WRL</c:v>
                </c:pt>
              </c:strCache>
            </c:strRef>
          </c:tx>
          <c:marker>
            <c:symbol val="none"/>
          </c:marker>
          <c:cat>
            <c:strRef>
              <c:f>'Operator Time Series Charts'!$D$7:$I$7</c:f>
              <c:strCache>
                <c:ptCount val="6"/>
                <c:pt idx="0">
                  <c:v>2018 H2</c:v>
                </c:pt>
                <c:pt idx="1">
                  <c:v>2019 H1</c:v>
                </c:pt>
                <c:pt idx="2">
                  <c:v>2019 H2</c:v>
                </c:pt>
                <c:pt idx="3">
                  <c:v>2020 H1</c:v>
                </c:pt>
                <c:pt idx="4">
                  <c:v>2020 H2</c:v>
                </c:pt>
                <c:pt idx="5">
                  <c:v>2021 H1</c:v>
                </c:pt>
              </c:strCache>
            </c:strRef>
          </c:cat>
          <c:val>
            <c:numRef>
              <c:f>'Operator Time Series Charts'!$D$10:$I$10</c:f>
              <c:numCache>
                <c:formatCode>"$"#,##0</c:formatCode>
                <c:ptCount val="6"/>
                <c:pt idx="0">
                  <c:v>312.1875</c:v>
                </c:pt>
                <c:pt idx="1">
                  <c:v>312.1875</c:v>
                </c:pt>
                <c:pt idx="2">
                  <c:v>312.1875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8C-B645-8173-A0BDFD5BB653}"/>
            </c:ext>
          </c:extLst>
        </c:ser>
        <c:ser>
          <c:idx val="3"/>
          <c:order val="3"/>
          <c:tx>
            <c:strRef>
              <c:f>'Operator Time Series Charts'!$C$11</c:f>
              <c:strCache>
                <c:ptCount val="1"/>
                <c:pt idx="0">
                  <c:v>XZN</c:v>
                </c:pt>
              </c:strCache>
            </c:strRef>
          </c:tx>
          <c:marker>
            <c:symbol val="none"/>
          </c:marker>
          <c:cat>
            <c:strRef>
              <c:f>'Operator Time Series Charts'!$D$7:$I$7</c:f>
              <c:strCache>
                <c:ptCount val="6"/>
                <c:pt idx="0">
                  <c:v>2018 H2</c:v>
                </c:pt>
                <c:pt idx="1">
                  <c:v>2019 H1</c:v>
                </c:pt>
                <c:pt idx="2">
                  <c:v>2019 H2</c:v>
                </c:pt>
                <c:pt idx="3">
                  <c:v>2020 H1</c:v>
                </c:pt>
                <c:pt idx="4">
                  <c:v>2020 H2</c:v>
                </c:pt>
                <c:pt idx="5">
                  <c:v>2021 H1</c:v>
                </c:pt>
              </c:strCache>
            </c:strRef>
          </c:cat>
          <c:val>
            <c:numRef>
              <c:f>'Operator Time Series Charts'!$D$11:$I$11</c:f>
              <c:numCache>
                <c:formatCode>"$"#,##0</c:formatCode>
                <c:ptCount val="6"/>
                <c:pt idx="0">
                  <c:v>#N/A</c:v>
                </c:pt>
                <c:pt idx="1">
                  <c:v>#N/A</c:v>
                </c:pt>
                <c:pt idx="2">
                  <c:v>412</c:v>
                </c:pt>
                <c:pt idx="3">
                  <c:v>412</c:v>
                </c:pt>
                <c:pt idx="4">
                  <c:v>412</c:v>
                </c:pt>
                <c:pt idx="5">
                  <c:v>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8C-B645-8173-A0BDFD5BB653}"/>
            </c:ext>
          </c:extLst>
        </c:ser>
        <c:ser>
          <c:idx val="4"/>
          <c:order val="4"/>
          <c:tx>
            <c:strRef>
              <c:f>'Operator Time Series Charts'!$C$12</c:f>
              <c:strCache>
                <c:ptCount val="1"/>
                <c:pt idx="0">
                  <c:v>DXY</c:v>
                </c:pt>
              </c:strCache>
            </c:strRef>
          </c:tx>
          <c:marker>
            <c:symbol val="none"/>
          </c:marker>
          <c:cat>
            <c:strRef>
              <c:f>'Operator Time Series Charts'!$D$7:$I$7</c:f>
              <c:strCache>
                <c:ptCount val="6"/>
                <c:pt idx="0">
                  <c:v>2018 H2</c:v>
                </c:pt>
                <c:pt idx="1">
                  <c:v>2019 H1</c:v>
                </c:pt>
                <c:pt idx="2">
                  <c:v>2019 H2</c:v>
                </c:pt>
                <c:pt idx="3">
                  <c:v>2020 H1</c:v>
                </c:pt>
                <c:pt idx="4">
                  <c:v>2020 H2</c:v>
                </c:pt>
                <c:pt idx="5">
                  <c:v>2021 H1</c:v>
                </c:pt>
              </c:strCache>
            </c:strRef>
          </c:cat>
          <c:val>
            <c:numRef>
              <c:f>'Operator Time Series Charts'!$D$12:$I$12</c:f>
              <c:numCache>
                <c:formatCode>"$"#,##0</c:formatCode>
                <c:ptCount val="6"/>
                <c:pt idx="0">
                  <c:v>339</c:v>
                </c:pt>
                <c:pt idx="1">
                  <c:v>339</c:v>
                </c:pt>
                <c:pt idx="2">
                  <c:v>330</c:v>
                </c:pt>
                <c:pt idx="3">
                  <c:v>273</c:v>
                </c:pt>
                <c:pt idx="4">
                  <c:v>273</c:v>
                </c:pt>
                <c:pt idx="5">
                  <c:v>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8C-B645-8173-A0BDFD5BB653}"/>
            </c:ext>
          </c:extLst>
        </c:ser>
        <c:ser>
          <c:idx val="5"/>
          <c:order val="5"/>
          <c:tx>
            <c:strRef>
              <c:f>'Operator Time Series Charts'!$C$13</c:f>
              <c:strCache>
                <c:ptCount val="1"/>
                <c:pt idx="0">
                  <c:v>EMK</c:v>
                </c:pt>
              </c:strCache>
            </c:strRef>
          </c:tx>
          <c:marker>
            <c:symbol val="none"/>
          </c:marker>
          <c:cat>
            <c:strRef>
              <c:f>'Operator Time Series Charts'!$D$7:$I$7</c:f>
              <c:strCache>
                <c:ptCount val="6"/>
                <c:pt idx="0">
                  <c:v>2018 H2</c:v>
                </c:pt>
                <c:pt idx="1">
                  <c:v>2019 H1</c:v>
                </c:pt>
                <c:pt idx="2">
                  <c:v>2019 H2</c:v>
                </c:pt>
                <c:pt idx="3">
                  <c:v>2020 H1</c:v>
                </c:pt>
                <c:pt idx="4">
                  <c:v>2020 H2</c:v>
                </c:pt>
                <c:pt idx="5">
                  <c:v>2021 H1</c:v>
                </c:pt>
              </c:strCache>
            </c:strRef>
          </c:cat>
          <c:val>
            <c:numRef>
              <c:f>'Operator Time Series Charts'!$D$13:$I$13</c:f>
              <c:numCache>
                <c:formatCode>"$"#,##0</c:formatCode>
                <c:ptCount val="6"/>
                <c:pt idx="0">
                  <c:v>277</c:v>
                </c:pt>
                <c:pt idx="1">
                  <c:v>250</c:v>
                </c:pt>
                <c:pt idx="2">
                  <c:v>250</c:v>
                </c:pt>
                <c:pt idx="3">
                  <c:v>250</c:v>
                </c:pt>
                <c:pt idx="4">
                  <c:v>245</c:v>
                </c:pt>
                <c:pt idx="5">
                  <c:v>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8C-B645-8173-A0BDFD5BB653}"/>
            </c:ext>
          </c:extLst>
        </c:ser>
        <c:ser>
          <c:idx val="6"/>
          <c:order val="6"/>
          <c:tx>
            <c:strRef>
              <c:f>'Operator Time Series Charts'!$C$14</c:f>
              <c:strCache>
                <c:ptCount val="1"/>
                <c:pt idx="0">
                  <c:v>JOF</c:v>
                </c:pt>
              </c:strCache>
            </c:strRef>
          </c:tx>
          <c:marker>
            <c:symbol val="none"/>
          </c:marker>
          <c:cat>
            <c:strRef>
              <c:f>'Operator Time Series Charts'!$D$7:$I$7</c:f>
              <c:strCache>
                <c:ptCount val="6"/>
                <c:pt idx="0">
                  <c:v>2018 H2</c:v>
                </c:pt>
                <c:pt idx="1">
                  <c:v>2019 H1</c:v>
                </c:pt>
                <c:pt idx="2">
                  <c:v>2019 H2</c:v>
                </c:pt>
                <c:pt idx="3">
                  <c:v>2020 H1</c:v>
                </c:pt>
                <c:pt idx="4">
                  <c:v>2020 H2</c:v>
                </c:pt>
                <c:pt idx="5">
                  <c:v>2021 H1</c:v>
                </c:pt>
              </c:strCache>
            </c:strRef>
          </c:cat>
          <c:val>
            <c:numRef>
              <c:f>'Operator Time Series Charts'!$D$14:$I$14</c:f>
              <c:numCache>
                <c:formatCode>"$"#,##0</c:formatCode>
                <c:ptCount val="6"/>
                <c:pt idx="0">
                  <c:v>#N/A</c:v>
                </c:pt>
                <c:pt idx="1">
                  <c:v>327</c:v>
                </c:pt>
                <c:pt idx="2">
                  <c:v>327</c:v>
                </c:pt>
                <c:pt idx="3">
                  <c:v>278</c:v>
                </c:pt>
                <c:pt idx="4">
                  <c:v>278</c:v>
                </c:pt>
                <c:pt idx="5">
                  <c:v>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88C-B645-8173-A0BDFD5BB653}"/>
            </c:ext>
          </c:extLst>
        </c:ser>
        <c:ser>
          <c:idx val="7"/>
          <c:order val="7"/>
          <c:tx>
            <c:strRef>
              <c:f>'Operator Time Series Charts'!$C$15</c:f>
              <c:strCache>
                <c:ptCount val="1"/>
                <c:pt idx="0">
                  <c:v>YEI</c:v>
                </c:pt>
              </c:strCache>
            </c:strRef>
          </c:tx>
          <c:marker>
            <c:symbol val="none"/>
          </c:marker>
          <c:cat>
            <c:strRef>
              <c:f>'Operator Time Series Charts'!$D$7:$I$7</c:f>
              <c:strCache>
                <c:ptCount val="6"/>
                <c:pt idx="0">
                  <c:v>2018 H2</c:v>
                </c:pt>
                <c:pt idx="1">
                  <c:v>2019 H1</c:v>
                </c:pt>
                <c:pt idx="2">
                  <c:v>2019 H2</c:v>
                </c:pt>
                <c:pt idx="3">
                  <c:v>2020 H1</c:v>
                </c:pt>
                <c:pt idx="4">
                  <c:v>2020 H2</c:v>
                </c:pt>
                <c:pt idx="5">
                  <c:v>2021 H1</c:v>
                </c:pt>
              </c:strCache>
            </c:strRef>
          </c:cat>
          <c:val>
            <c:numRef>
              <c:f>'Operator Time Series Charts'!$D$15:$I$15</c:f>
              <c:numCache>
                <c:formatCode>"$"#,##0</c:formatCode>
                <c:ptCount val="6"/>
                <c:pt idx="0">
                  <c:v>#N/A</c:v>
                </c:pt>
                <c:pt idx="1">
                  <c:v>350</c:v>
                </c:pt>
                <c:pt idx="2">
                  <c:v>350</c:v>
                </c:pt>
                <c:pt idx="3">
                  <c:v>350</c:v>
                </c:pt>
                <c:pt idx="4">
                  <c:v>350</c:v>
                </c:pt>
                <c:pt idx="5">
                  <c:v>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88C-B645-8173-A0BDFD5BB653}"/>
            </c:ext>
          </c:extLst>
        </c:ser>
        <c:ser>
          <c:idx val="8"/>
          <c:order val="8"/>
          <c:tx>
            <c:strRef>
              <c:f>'Operator Time Series Charts'!$C$16</c:f>
              <c:strCache>
                <c:ptCount val="1"/>
                <c:pt idx="0">
                  <c:v>EFM</c:v>
                </c:pt>
              </c:strCache>
            </c:strRef>
          </c:tx>
          <c:marker>
            <c:symbol val="none"/>
          </c:marker>
          <c:cat>
            <c:strRef>
              <c:f>'Operator Time Series Charts'!$D$7:$I$7</c:f>
              <c:strCache>
                <c:ptCount val="6"/>
                <c:pt idx="0">
                  <c:v>2018 H2</c:v>
                </c:pt>
                <c:pt idx="1">
                  <c:v>2019 H1</c:v>
                </c:pt>
                <c:pt idx="2">
                  <c:v>2019 H2</c:v>
                </c:pt>
                <c:pt idx="3">
                  <c:v>2020 H1</c:v>
                </c:pt>
                <c:pt idx="4">
                  <c:v>2020 H2</c:v>
                </c:pt>
                <c:pt idx="5">
                  <c:v>2021 H1</c:v>
                </c:pt>
              </c:strCache>
            </c:strRef>
          </c:cat>
          <c:val>
            <c:numRef>
              <c:f>'Operator Time Series Charts'!$D$16:$I$16</c:f>
              <c:numCache>
                <c:formatCode>"$"#,##0</c:formatCode>
                <c:ptCount val="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88C-B645-8173-A0BDFD5BB653}"/>
            </c:ext>
          </c:extLst>
        </c:ser>
        <c:ser>
          <c:idx val="9"/>
          <c:order val="9"/>
          <c:tx>
            <c:strRef>
              <c:f>'Operator Time Series Charts'!$C$17</c:f>
              <c:strCache>
                <c:ptCount val="1"/>
              </c:strCache>
            </c:strRef>
          </c:tx>
          <c:marker>
            <c:symbol val="none"/>
          </c:marker>
          <c:cat>
            <c:strRef>
              <c:f>'Operator Time Series Charts'!$D$7:$I$7</c:f>
              <c:strCache>
                <c:ptCount val="6"/>
                <c:pt idx="0">
                  <c:v>2018 H2</c:v>
                </c:pt>
                <c:pt idx="1">
                  <c:v>2019 H1</c:v>
                </c:pt>
                <c:pt idx="2">
                  <c:v>2019 H2</c:v>
                </c:pt>
                <c:pt idx="3">
                  <c:v>2020 H1</c:v>
                </c:pt>
                <c:pt idx="4">
                  <c:v>2020 H2</c:v>
                </c:pt>
                <c:pt idx="5">
                  <c:v>2021 H1</c:v>
                </c:pt>
              </c:strCache>
            </c:strRef>
          </c:cat>
          <c:val>
            <c:numRef>
              <c:f>'Operator Time Series Charts'!$D$17:$I$17</c:f>
              <c:numCache>
                <c:formatCode>"$"#,##0</c:formatCode>
                <c:ptCount val="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88C-B645-8173-A0BDFD5BB653}"/>
            </c:ext>
          </c:extLst>
        </c:ser>
        <c:ser>
          <c:idx val="10"/>
          <c:order val="10"/>
          <c:tx>
            <c:strRef>
              <c:f>'Operator Time Series Charts'!$C$18</c:f>
              <c:strCache>
                <c:ptCount val="1"/>
              </c:strCache>
            </c:strRef>
          </c:tx>
          <c:marker>
            <c:symbol val="none"/>
          </c:marker>
          <c:cat>
            <c:strRef>
              <c:f>'Operator Time Series Charts'!$D$7:$I$7</c:f>
              <c:strCache>
                <c:ptCount val="6"/>
                <c:pt idx="0">
                  <c:v>2018 H2</c:v>
                </c:pt>
                <c:pt idx="1">
                  <c:v>2019 H1</c:v>
                </c:pt>
                <c:pt idx="2">
                  <c:v>2019 H2</c:v>
                </c:pt>
                <c:pt idx="3">
                  <c:v>2020 H1</c:v>
                </c:pt>
                <c:pt idx="4">
                  <c:v>2020 H2</c:v>
                </c:pt>
                <c:pt idx="5">
                  <c:v>2021 H1</c:v>
                </c:pt>
              </c:strCache>
            </c:strRef>
          </c:cat>
          <c:val>
            <c:numRef>
              <c:f>'Operator Time Series Charts'!$D$18:$I$18</c:f>
              <c:numCache>
                <c:formatCode>"$"#,##0</c:formatCode>
                <c:ptCount val="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88C-B645-8173-A0BDFD5BB653}"/>
            </c:ext>
          </c:extLst>
        </c:ser>
        <c:ser>
          <c:idx val="11"/>
          <c:order val="11"/>
          <c:tx>
            <c:strRef>
              <c:f>'Operator Time Series Charts'!$C$19</c:f>
              <c:strCache>
                <c:ptCount val="1"/>
              </c:strCache>
            </c:strRef>
          </c:tx>
          <c:marker>
            <c:symbol val="none"/>
          </c:marker>
          <c:cat>
            <c:strRef>
              <c:f>'Operator Time Series Charts'!$D$7:$I$7</c:f>
              <c:strCache>
                <c:ptCount val="6"/>
                <c:pt idx="0">
                  <c:v>2018 H2</c:v>
                </c:pt>
                <c:pt idx="1">
                  <c:v>2019 H1</c:v>
                </c:pt>
                <c:pt idx="2">
                  <c:v>2019 H2</c:v>
                </c:pt>
                <c:pt idx="3">
                  <c:v>2020 H1</c:v>
                </c:pt>
                <c:pt idx="4">
                  <c:v>2020 H2</c:v>
                </c:pt>
                <c:pt idx="5">
                  <c:v>2021 H1</c:v>
                </c:pt>
              </c:strCache>
            </c:strRef>
          </c:cat>
          <c:val>
            <c:numRef>
              <c:f>'Operator Time Series Charts'!$D$19:$I$19</c:f>
              <c:numCache>
                <c:formatCode>"$"#,##0</c:formatCode>
                <c:ptCount val="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88C-B645-8173-A0BDFD5BB653}"/>
            </c:ext>
          </c:extLst>
        </c:ser>
        <c:ser>
          <c:idx val="12"/>
          <c:order val="12"/>
          <c:tx>
            <c:strRef>
              <c:f>'Operator Time Series Charts'!$C$20</c:f>
              <c:strCache>
                <c:ptCount val="1"/>
              </c:strCache>
            </c:strRef>
          </c:tx>
          <c:marker>
            <c:symbol val="none"/>
          </c:marker>
          <c:cat>
            <c:strRef>
              <c:f>'Operator Time Series Charts'!$D$7:$I$7</c:f>
              <c:strCache>
                <c:ptCount val="6"/>
                <c:pt idx="0">
                  <c:v>2018 H2</c:v>
                </c:pt>
                <c:pt idx="1">
                  <c:v>2019 H1</c:v>
                </c:pt>
                <c:pt idx="2">
                  <c:v>2019 H2</c:v>
                </c:pt>
                <c:pt idx="3">
                  <c:v>2020 H1</c:v>
                </c:pt>
                <c:pt idx="4">
                  <c:v>2020 H2</c:v>
                </c:pt>
                <c:pt idx="5">
                  <c:v>2021 H1</c:v>
                </c:pt>
              </c:strCache>
            </c:strRef>
          </c:cat>
          <c:val>
            <c:numRef>
              <c:f>'Operator Time Series Charts'!$D$20:$I$20</c:f>
              <c:numCache>
                <c:formatCode>"$"#,##0</c:formatCode>
                <c:ptCount val="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88C-B645-8173-A0BDFD5BB653}"/>
            </c:ext>
          </c:extLst>
        </c:ser>
        <c:ser>
          <c:idx val="13"/>
          <c:order val="13"/>
          <c:tx>
            <c:strRef>
              <c:f>'Operator Time Series Charts'!$C$21</c:f>
              <c:strCache>
                <c:ptCount val="1"/>
              </c:strCache>
            </c:strRef>
          </c:tx>
          <c:marker>
            <c:symbol val="none"/>
          </c:marker>
          <c:cat>
            <c:strRef>
              <c:f>'Operator Time Series Charts'!$D$7:$I$7</c:f>
              <c:strCache>
                <c:ptCount val="6"/>
                <c:pt idx="0">
                  <c:v>2018 H2</c:v>
                </c:pt>
                <c:pt idx="1">
                  <c:v>2019 H1</c:v>
                </c:pt>
                <c:pt idx="2">
                  <c:v>2019 H2</c:v>
                </c:pt>
                <c:pt idx="3">
                  <c:v>2020 H1</c:v>
                </c:pt>
                <c:pt idx="4">
                  <c:v>2020 H2</c:v>
                </c:pt>
                <c:pt idx="5">
                  <c:v>2021 H1</c:v>
                </c:pt>
              </c:strCache>
            </c:strRef>
          </c:cat>
          <c:val>
            <c:numRef>
              <c:f>'Operator Time Series Charts'!$D$21:$I$21</c:f>
              <c:numCache>
                <c:formatCode>"$"#,##0</c:formatCode>
                <c:ptCount val="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B88C-B645-8173-A0BDFD5BB653}"/>
            </c:ext>
          </c:extLst>
        </c:ser>
        <c:ser>
          <c:idx val="14"/>
          <c:order val="14"/>
          <c:tx>
            <c:strRef>
              <c:f>'Operator Time Series Charts'!$C$22</c:f>
              <c:strCache>
                <c:ptCount val="1"/>
              </c:strCache>
            </c:strRef>
          </c:tx>
          <c:marker>
            <c:symbol val="none"/>
          </c:marker>
          <c:cat>
            <c:strRef>
              <c:f>'Operator Time Series Charts'!$D$7:$I$7</c:f>
              <c:strCache>
                <c:ptCount val="6"/>
                <c:pt idx="0">
                  <c:v>2018 H2</c:v>
                </c:pt>
                <c:pt idx="1">
                  <c:v>2019 H1</c:v>
                </c:pt>
                <c:pt idx="2">
                  <c:v>2019 H2</c:v>
                </c:pt>
                <c:pt idx="3">
                  <c:v>2020 H1</c:v>
                </c:pt>
                <c:pt idx="4">
                  <c:v>2020 H2</c:v>
                </c:pt>
                <c:pt idx="5">
                  <c:v>2021 H1</c:v>
                </c:pt>
              </c:strCache>
            </c:strRef>
          </c:cat>
          <c:val>
            <c:numRef>
              <c:f>'Operator Time Series Charts'!$D$22:$I$22</c:f>
              <c:numCache>
                <c:formatCode>"$"#,##0</c:formatCode>
                <c:ptCount val="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B88C-B645-8173-A0BDFD5BB653}"/>
            </c:ext>
          </c:extLst>
        </c:ser>
        <c:ser>
          <c:idx val="15"/>
          <c:order val="15"/>
          <c:tx>
            <c:strRef>
              <c:f>'Operator Time Series Charts'!$C$23</c:f>
              <c:strCache>
                <c:ptCount val="1"/>
              </c:strCache>
            </c:strRef>
          </c:tx>
          <c:marker>
            <c:symbol val="none"/>
          </c:marker>
          <c:cat>
            <c:strRef>
              <c:f>'Operator Time Series Charts'!$D$7:$I$7</c:f>
              <c:strCache>
                <c:ptCount val="6"/>
                <c:pt idx="0">
                  <c:v>2018 H2</c:v>
                </c:pt>
                <c:pt idx="1">
                  <c:v>2019 H1</c:v>
                </c:pt>
                <c:pt idx="2">
                  <c:v>2019 H2</c:v>
                </c:pt>
                <c:pt idx="3">
                  <c:v>2020 H1</c:v>
                </c:pt>
                <c:pt idx="4">
                  <c:v>2020 H2</c:v>
                </c:pt>
                <c:pt idx="5">
                  <c:v>2021 H1</c:v>
                </c:pt>
              </c:strCache>
            </c:strRef>
          </c:cat>
          <c:val>
            <c:numRef>
              <c:f>'Operator Time Series Charts'!$D$23:$I$23</c:f>
              <c:numCache>
                <c:formatCode>"$"#,##0</c:formatCode>
                <c:ptCount val="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B88C-B645-8173-A0BDFD5BB6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128550680"/>
        <c:axId val="-2128592648"/>
      </c:lineChart>
      <c:catAx>
        <c:axId val="-21285506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2128592648"/>
        <c:crosses val="autoZero"/>
        <c:auto val="1"/>
        <c:lblAlgn val="ctr"/>
        <c:lblOffset val="100"/>
        <c:noMultiLvlLbl val="0"/>
      </c:catAx>
      <c:valAx>
        <c:axId val="-2128592648"/>
        <c:scaling>
          <c:orientation val="minMax"/>
        </c:scaling>
        <c:delete val="0"/>
        <c:axPos val="l"/>
        <c:majorGridlines/>
        <c:numFmt formatCode="&quot;$&quot;#,##0" sourceLinked="1"/>
        <c:majorTickMark val="none"/>
        <c:minorTickMark val="none"/>
        <c:tickLblPos val="nextTo"/>
        <c:spPr>
          <a:ln>
            <a:noFill/>
          </a:ln>
        </c:spPr>
        <c:crossAx val="-2128550680"/>
        <c:crosses val="autoZero"/>
        <c:crossBetween val="midCat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016323581636306E-2"/>
          <c:y val="4.1882632595453897E-2"/>
          <c:w val="0.77258458750198999"/>
          <c:h val="0.78681171838814301"/>
        </c:manualLayout>
      </c:layout>
      <c:lineChart>
        <c:grouping val="standard"/>
        <c:varyColors val="0"/>
        <c:ser>
          <c:idx val="0"/>
          <c:order val="0"/>
          <c:tx>
            <c:strRef>
              <c:f>'Stats Series Charts'!$E$7</c:f>
              <c:strCache>
                <c:ptCount val="1"/>
                <c:pt idx="0">
                  <c:v>Amsterdam</c:v>
                </c:pt>
              </c:strCache>
            </c:strRef>
          </c:tx>
          <c:marker>
            <c:symbol val="none"/>
          </c:marker>
          <c:cat>
            <c:strRef>
              <c:f>'Stats Series Charts'!$F$6:$K$6</c:f>
              <c:strCache>
                <c:ptCount val="6"/>
                <c:pt idx="0">
                  <c:v>2018 H2</c:v>
                </c:pt>
                <c:pt idx="1">
                  <c:v>2019 H1</c:v>
                </c:pt>
                <c:pt idx="2">
                  <c:v>2019 H2</c:v>
                </c:pt>
                <c:pt idx="3">
                  <c:v>2020 H1</c:v>
                </c:pt>
                <c:pt idx="4">
                  <c:v>2020 H2</c:v>
                </c:pt>
                <c:pt idx="5">
                  <c:v>2021 H1</c:v>
                </c:pt>
              </c:strCache>
            </c:strRef>
          </c:cat>
          <c:val>
            <c:numRef>
              <c:f>'Stats Series Charts'!$F$7:$K$7</c:f>
              <c:numCache>
                <c:formatCode>"$"#,##0</c:formatCode>
                <c:ptCount val="6"/>
                <c:pt idx="0">
                  <c:v>327.85310985983909</c:v>
                </c:pt>
                <c:pt idx="1">
                  <c:v>360.61764705882354</c:v>
                </c:pt>
                <c:pt idx="2">
                  <c:v>341.33071580882353</c:v>
                </c:pt>
                <c:pt idx="3">
                  <c:v>380.10381999999998</c:v>
                </c:pt>
                <c:pt idx="4">
                  <c:v>352.5</c:v>
                </c:pt>
                <c:pt idx="5">
                  <c:v>361.44578313253015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CA-8D4A-8D80-B0BEC744057E}"/>
            </c:ext>
          </c:extLst>
        </c:ser>
        <c:ser>
          <c:idx val="1"/>
          <c:order val="1"/>
          <c:tx>
            <c:strRef>
              <c:f>'Stats Series Charts'!$E$8</c:f>
              <c:strCache>
                <c:ptCount val="1"/>
                <c:pt idx="0">
                  <c:v>Dallas</c:v>
                </c:pt>
              </c:strCache>
            </c:strRef>
          </c:tx>
          <c:marker>
            <c:symbol val="none"/>
          </c:marker>
          <c:cat>
            <c:strRef>
              <c:f>'Stats Series Charts'!$F$6:$K$6</c:f>
              <c:strCache>
                <c:ptCount val="6"/>
                <c:pt idx="0">
                  <c:v>2018 H2</c:v>
                </c:pt>
                <c:pt idx="1">
                  <c:v>2019 H1</c:v>
                </c:pt>
                <c:pt idx="2">
                  <c:v>2019 H2</c:v>
                </c:pt>
                <c:pt idx="3">
                  <c:v>2020 H1</c:v>
                </c:pt>
                <c:pt idx="4">
                  <c:v>2020 H2</c:v>
                </c:pt>
                <c:pt idx="5">
                  <c:v>2021 H1</c:v>
                </c:pt>
              </c:strCache>
            </c:strRef>
          </c:cat>
          <c:val>
            <c:numRef>
              <c:f>'Stats Series Charts'!$F$8:$K$8</c:f>
              <c:numCache>
                <c:formatCode>"$"#,##0</c:formatCode>
                <c:ptCount val="6"/>
                <c:pt idx="0">
                  <c:v>312.1875</c:v>
                </c:pt>
                <c:pt idx="1">
                  <c:v>325</c:v>
                </c:pt>
                <c:pt idx="2">
                  <c:v>327</c:v>
                </c:pt>
                <c:pt idx="3">
                  <c:v>300</c:v>
                </c:pt>
                <c:pt idx="4">
                  <c:v>300</c:v>
                </c:pt>
                <c:pt idx="5">
                  <c:v>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CA-8D4A-8D80-B0BEC744057E}"/>
            </c:ext>
          </c:extLst>
        </c:ser>
        <c:ser>
          <c:idx val="2"/>
          <c:order val="2"/>
          <c:tx>
            <c:strRef>
              <c:f>'Stats Series Charts'!$E$9</c:f>
              <c:strCache>
                <c:ptCount val="1"/>
              </c:strCache>
            </c:strRef>
          </c:tx>
          <c:marker>
            <c:symbol val="none"/>
          </c:marker>
          <c:cat>
            <c:strRef>
              <c:f>'Stats Series Charts'!$F$6:$K$6</c:f>
              <c:strCache>
                <c:ptCount val="6"/>
                <c:pt idx="0">
                  <c:v>2018 H2</c:v>
                </c:pt>
                <c:pt idx="1">
                  <c:v>2019 H1</c:v>
                </c:pt>
                <c:pt idx="2">
                  <c:v>2019 H2</c:v>
                </c:pt>
                <c:pt idx="3">
                  <c:v>2020 H1</c:v>
                </c:pt>
                <c:pt idx="4">
                  <c:v>2020 H2</c:v>
                </c:pt>
                <c:pt idx="5">
                  <c:v>2021 H1</c:v>
                </c:pt>
              </c:strCache>
            </c:strRef>
          </c:cat>
          <c:val>
            <c:numRef>
              <c:f>'Stats Series Charts'!$F$9:$K$9</c:f>
              <c:numCache>
                <c:formatCode>"$"#,##0</c:formatCode>
                <c:ptCount val="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CA-8D4A-8D80-B0BEC744057E}"/>
            </c:ext>
          </c:extLst>
        </c:ser>
        <c:ser>
          <c:idx val="3"/>
          <c:order val="3"/>
          <c:tx>
            <c:strRef>
              <c:f>'Stats Series Charts'!$E$10</c:f>
              <c:strCache>
                <c:ptCount val="1"/>
              </c:strCache>
            </c:strRef>
          </c:tx>
          <c:marker>
            <c:symbol val="none"/>
          </c:marker>
          <c:cat>
            <c:strRef>
              <c:f>'Stats Series Charts'!$F$6:$K$6</c:f>
              <c:strCache>
                <c:ptCount val="6"/>
                <c:pt idx="0">
                  <c:v>2018 H2</c:v>
                </c:pt>
                <c:pt idx="1">
                  <c:v>2019 H1</c:v>
                </c:pt>
                <c:pt idx="2">
                  <c:v>2019 H2</c:v>
                </c:pt>
                <c:pt idx="3">
                  <c:v>2020 H1</c:v>
                </c:pt>
                <c:pt idx="4">
                  <c:v>2020 H2</c:v>
                </c:pt>
                <c:pt idx="5">
                  <c:v>2021 H1</c:v>
                </c:pt>
              </c:strCache>
            </c:strRef>
          </c:cat>
          <c:val>
            <c:numRef>
              <c:f>'Stats Series Charts'!$F$10:$K$10</c:f>
              <c:numCache>
                <c:formatCode>"$"#,##0</c:formatCode>
                <c:ptCount val="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5CA-8D4A-8D80-B0BEC744057E}"/>
            </c:ext>
          </c:extLst>
        </c:ser>
        <c:ser>
          <c:idx val="4"/>
          <c:order val="4"/>
          <c:tx>
            <c:strRef>
              <c:f>'Stats Series Charts'!$E$11</c:f>
              <c:strCache>
                <c:ptCount val="1"/>
              </c:strCache>
            </c:strRef>
          </c:tx>
          <c:marker>
            <c:symbol val="none"/>
          </c:marker>
          <c:cat>
            <c:strRef>
              <c:f>'Stats Series Charts'!$F$6:$K$6</c:f>
              <c:strCache>
                <c:ptCount val="6"/>
                <c:pt idx="0">
                  <c:v>2018 H2</c:v>
                </c:pt>
                <c:pt idx="1">
                  <c:v>2019 H1</c:v>
                </c:pt>
                <c:pt idx="2">
                  <c:v>2019 H2</c:v>
                </c:pt>
                <c:pt idx="3">
                  <c:v>2020 H1</c:v>
                </c:pt>
                <c:pt idx="4">
                  <c:v>2020 H2</c:v>
                </c:pt>
                <c:pt idx="5">
                  <c:v>2021 H1</c:v>
                </c:pt>
              </c:strCache>
            </c:strRef>
          </c:cat>
          <c:val>
            <c:numRef>
              <c:f>'Stats Series Charts'!$F$11:$K$11</c:f>
              <c:numCache>
                <c:formatCode>"$"#,##0</c:formatCode>
                <c:ptCount val="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5CA-8D4A-8D80-B0BEC7440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6697512"/>
        <c:axId val="2126605048"/>
      </c:lineChart>
      <c:catAx>
        <c:axId val="21266975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126605048"/>
        <c:crosses val="autoZero"/>
        <c:auto val="1"/>
        <c:lblAlgn val="ctr"/>
        <c:lblOffset val="100"/>
        <c:noMultiLvlLbl val="0"/>
      </c:catAx>
      <c:valAx>
        <c:axId val="2126605048"/>
        <c:scaling>
          <c:orientation val="minMax"/>
        </c:scaling>
        <c:delete val="0"/>
        <c:axPos val="l"/>
        <c:majorGridlines/>
        <c:numFmt formatCode="&quot;$&quot;#,##0" sourceLinked="1"/>
        <c:majorTickMark val="none"/>
        <c:minorTickMark val="none"/>
        <c:tickLblPos val="nextTo"/>
        <c:spPr>
          <a:ln>
            <a:noFill/>
          </a:ln>
        </c:spPr>
        <c:crossAx val="2126697512"/>
        <c:crosses val="autoZero"/>
        <c:crossBetween val="midCat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25400</xdr:rowOff>
    </xdr:from>
    <xdr:to>
      <xdr:col>11</xdr:col>
      <xdr:colOff>25400</xdr:colOff>
      <xdr:row>5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42900" y="190500"/>
          <a:ext cx="10731500" cy="635000"/>
        </a:xfrm>
        <a:prstGeom prst="rect">
          <a:avLst/>
        </a:prstGeom>
        <a:solidFill>
          <a:schemeClr val="accen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800" b="0" i="0">
              <a:solidFill>
                <a:schemeClr val="bg1"/>
              </a:solidFill>
              <a:latin typeface="Euphemia UCAS"/>
              <a:cs typeface="Euphemia UCAS"/>
            </a:rPr>
            <a:t>TeleGeography</a:t>
          </a:r>
          <a:r>
            <a:rPr lang="en-US" sz="2000" b="0" i="0">
              <a:solidFill>
                <a:schemeClr val="bg1"/>
              </a:solidFill>
              <a:latin typeface="Euphemia UCAS"/>
              <a:cs typeface="Euphemia UCAS"/>
            </a:rPr>
            <a:t> | Colocation Pricing Service: H1</a:t>
          </a:r>
          <a:r>
            <a:rPr lang="en-US" sz="2000" b="0" i="0" baseline="0">
              <a:solidFill>
                <a:schemeClr val="bg1"/>
              </a:solidFill>
              <a:latin typeface="Euphemia UCAS"/>
              <a:cs typeface="Euphemia UCAS"/>
            </a:rPr>
            <a:t> </a:t>
          </a:r>
          <a:r>
            <a:rPr lang="en-US" sz="2000" b="0" i="0">
              <a:solidFill>
                <a:schemeClr val="bg1"/>
              </a:solidFill>
              <a:latin typeface="Euphemia UCAS"/>
              <a:cs typeface="Euphemia UCAS"/>
            </a:rPr>
            <a:t>2021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234950</xdr:colOff>
      <xdr:row>18</xdr:row>
      <xdr:rowOff>12700</xdr:rowOff>
    </xdr:from>
    <xdr:to>
      <xdr:col>16</xdr:col>
      <xdr:colOff>800100</xdr:colOff>
      <xdr:row>34</xdr:row>
      <xdr:rowOff>12700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18</xdr:row>
      <xdr:rowOff>38100</xdr:rowOff>
    </xdr:from>
    <xdr:to>
      <xdr:col>17</xdr:col>
      <xdr:colOff>0</xdr:colOff>
      <xdr:row>34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18</xdr:row>
      <xdr:rowOff>12700</xdr:rowOff>
    </xdr:from>
    <xdr:to>
      <xdr:col>14</xdr:col>
      <xdr:colOff>647700</xdr:colOff>
      <xdr:row>33</xdr:row>
      <xdr:rowOff>177800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6350</xdr:colOff>
      <xdr:row>19</xdr:row>
      <xdr:rowOff>25400</xdr:rowOff>
    </xdr:from>
    <xdr:to>
      <xdr:col>18</xdr:col>
      <xdr:colOff>1130300</xdr:colOff>
      <xdr:row>34</xdr:row>
      <xdr:rowOff>177800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25400</xdr:colOff>
      <xdr:row>25</xdr:row>
      <xdr:rowOff>50800</xdr:rowOff>
    </xdr:from>
    <xdr:to>
      <xdr:col>8</xdr:col>
      <xdr:colOff>939800</xdr:colOff>
      <xdr:row>50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25400</xdr:colOff>
      <xdr:row>13</xdr:row>
      <xdr:rowOff>38100</xdr:rowOff>
    </xdr:from>
    <xdr:to>
      <xdr:col>10</xdr:col>
      <xdr:colOff>901700</xdr:colOff>
      <xdr:row>35</xdr:row>
      <xdr:rowOff>165100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Ubiquity/TGI%20Publications/Colo%20Pricing/Colo%20Pricing%202014H1/colo-pricing-h1-2014_seri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 Data"/>
      <sheetName val="Carrier Pivot"/>
      <sheetName val="Carrier Time Series Charts"/>
      <sheetName val="Stats Series"/>
      <sheetName val="Stat Charts"/>
      <sheetName val="References"/>
    </sheetNames>
    <sheetDataSet>
      <sheetData sheetId="0"/>
      <sheetData sheetId="1">
        <row r="1">
          <cell r="A1" t="str">
            <v>Exclude Operator City</v>
          </cell>
        </row>
      </sheetData>
      <sheetData sheetId="2"/>
      <sheetData sheetId="3"/>
      <sheetData sheetId="4"/>
      <sheetData sheetId="5">
        <row r="2">
          <cell r="F2" t="str">
            <v>Africa</v>
          </cell>
          <cell r="G2" t="str">
            <v>Africa</v>
          </cell>
          <cell r="I2" t="str">
            <v>Price per kw at 4 kw</v>
          </cell>
          <cell r="J2">
            <v>0</v>
          </cell>
        </row>
        <row r="3">
          <cell r="F3" t="str">
            <v>Asia &amp; Pacific</v>
          </cell>
          <cell r="G3" t="str">
            <v>APAC</v>
          </cell>
          <cell r="I3" t="str">
            <v>Price per sq ft at 4 kw</v>
          </cell>
          <cell r="J3">
            <v>1</v>
          </cell>
        </row>
        <row r="4">
          <cell r="F4" t="str">
            <v>Europe</v>
          </cell>
          <cell r="G4" t="str">
            <v>Europe</v>
          </cell>
          <cell r="I4" t="str">
            <v>Fiber XC MRC</v>
          </cell>
          <cell r="J4">
            <v>2</v>
          </cell>
        </row>
        <row r="5">
          <cell r="F5" t="str">
            <v>Latin America &amp; Caribbean</v>
          </cell>
          <cell r="G5" t="str">
            <v>LatAm</v>
          </cell>
          <cell r="I5" t="str">
            <v>Ethernet XC MRC</v>
          </cell>
          <cell r="J5">
            <v>3</v>
          </cell>
        </row>
        <row r="6">
          <cell r="F6" t="str">
            <v>U.S. &amp; Canada</v>
          </cell>
          <cell r="G6" t="str">
            <v>US_CAN</v>
          </cell>
          <cell r="I6" t="str">
            <v>Copper XC MRC</v>
          </cell>
          <cell r="J6">
            <v>4</v>
          </cell>
        </row>
        <row r="7">
          <cell r="I7" t="str">
            <v>Cabinet Install NRC</v>
          </cell>
          <cell r="J7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name="TGI Them">
  <a:themeElements>
    <a:clrScheme name="telegeography_2019">
      <a:dk1>
        <a:sysClr val="windowText" lastClr="000000"/>
      </a:dk1>
      <a:lt1>
        <a:sysClr val="window" lastClr="FFFFFF"/>
      </a:lt1>
      <a:dk2>
        <a:srgbClr val="CED4DA"/>
      </a:dk2>
      <a:lt2>
        <a:srgbClr val="008FBF"/>
      </a:lt2>
      <a:accent1>
        <a:srgbClr val="064D6F"/>
      </a:accent1>
      <a:accent2>
        <a:srgbClr val="00C8BE"/>
      </a:accent2>
      <a:accent3>
        <a:srgbClr val="DD333B"/>
      </a:accent3>
      <a:accent4>
        <a:srgbClr val="D5D20B"/>
      </a:accent4>
      <a:accent5>
        <a:srgbClr val="1F9D3A"/>
      </a:accent5>
      <a:accent6>
        <a:srgbClr val="EE9DDA"/>
      </a:accent6>
      <a:hlink>
        <a:srgbClr val="008FBF"/>
      </a:hlink>
      <a:folHlink>
        <a:srgbClr val="008FBF"/>
      </a:folHlink>
    </a:clrScheme>
    <a:fontScheme name="Helvetica Light">
      <a:majorFont>
        <a:latin typeface="Helvetica Light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Helvetica Light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7:K33"/>
  <sheetViews>
    <sheetView showGridLines="0" showRowColHeaders="0" tabSelected="1" workbookViewId="0">
      <selection activeCell="M8" sqref="M8"/>
    </sheetView>
  </sheetViews>
  <sheetFormatPr baseColWidth="10" defaultRowHeight="16" x14ac:dyDescent="0.2"/>
  <cols>
    <col min="1" max="1" width="3.85546875" style="3" customWidth="1"/>
    <col min="2" max="2" width="24" style="3" customWidth="1"/>
    <col min="3" max="16384" width="10.7109375" style="3"/>
  </cols>
  <sheetData>
    <row r="7" spans="2:11" ht="23" x14ac:dyDescent="0.2">
      <c r="B7" s="176" t="s">
        <v>93</v>
      </c>
      <c r="C7" s="176"/>
      <c r="D7" s="176"/>
      <c r="E7" s="176"/>
      <c r="F7" s="176"/>
    </row>
    <row r="9" spans="2:11" ht="18" x14ac:dyDescent="0.2">
      <c r="B9" s="172" t="s">
        <v>94</v>
      </c>
      <c r="C9" s="173"/>
      <c r="D9" s="173"/>
      <c r="E9" s="173"/>
      <c r="F9" s="173"/>
      <c r="G9" s="173"/>
      <c r="H9" s="173"/>
      <c r="I9" s="173"/>
      <c r="J9" s="173"/>
      <c r="K9" s="174"/>
    </row>
    <row r="11" spans="2:11" ht="30" customHeight="1" x14ac:dyDescent="0.2">
      <c r="B11" s="92" t="s">
        <v>95</v>
      </c>
      <c r="C11" s="169" t="s">
        <v>96</v>
      </c>
      <c r="D11" s="177"/>
      <c r="E11" s="177"/>
      <c r="F11" s="177"/>
      <c r="G11" s="177"/>
      <c r="H11" s="177"/>
      <c r="I11" s="177"/>
      <c r="J11" s="177"/>
      <c r="K11" s="178"/>
    </row>
    <row r="13" spans="2:11" ht="18" x14ac:dyDescent="0.2">
      <c r="B13" s="172" t="s">
        <v>97</v>
      </c>
      <c r="C13" s="173"/>
      <c r="D13" s="173"/>
      <c r="E13" s="173"/>
      <c r="F13" s="173"/>
      <c r="G13" s="173"/>
      <c r="H13" s="173"/>
      <c r="I13" s="173"/>
      <c r="J13" s="173"/>
      <c r="K13" s="174"/>
    </row>
    <row r="14" spans="2:11" x14ac:dyDescent="0.2">
      <c r="B14" s="179"/>
      <c r="C14" s="179"/>
      <c r="D14" s="179"/>
      <c r="E14" s="179"/>
      <c r="F14" s="179"/>
      <c r="G14" s="179"/>
      <c r="H14" s="179"/>
      <c r="I14" s="179"/>
      <c r="J14" s="179"/>
      <c r="K14" s="179"/>
    </row>
    <row r="15" spans="2:11" ht="30" customHeight="1" x14ac:dyDescent="0.2">
      <c r="B15" s="93" t="s">
        <v>72</v>
      </c>
      <c r="C15" s="169" t="s">
        <v>159</v>
      </c>
      <c r="D15" s="170"/>
      <c r="E15" s="170"/>
      <c r="F15" s="170"/>
      <c r="G15" s="170"/>
      <c r="H15" s="170"/>
      <c r="I15" s="170"/>
      <c r="J15" s="170"/>
      <c r="K15" s="171"/>
    </row>
    <row r="16" spans="2:11" ht="30" customHeight="1" x14ac:dyDescent="0.2">
      <c r="B16" s="93" t="s">
        <v>98</v>
      </c>
      <c r="C16" s="169" t="s">
        <v>99</v>
      </c>
      <c r="D16" s="170"/>
      <c r="E16" s="170"/>
      <c r="F16" s="170"/>
      <c r="G16" s="170"/>
      <c r="H16" s="170"/>
      <c r="I16" s="170"/>
      <c r="J16" s="170"/>
      <c r="K16" s="171"/>
    </row>
    <row r="17" spans="2:11" ht="30" customHeight="1" x14ac:dyDescent="0.2">
      <c r="B17" s="93" t="s">
        <v>100</v>
      </c>
      <c r="C17" s="169" t="s">
        <v>101</v>
      </c>
      <c r="D17" s="170"/>
      <c r="E17" s="170"/>
      <c r="F17" s="170"/>
      <c r="G17" s="170"/>
      <c r="H17" s="170"/>
      <c r="I17" s="170"/>
      <c r="J17" s="170"/>
      <c r="K17" s="171"/>
    </row>
    <row r="18" spans="2:11" ht="60" customHeight="1" x14ac:dyDescent="0.2">
      <c r="B18" s="93" t="s">
        <v>69</v>
      </c>
      <c r="C18" s="169" t="s">
        <v>203</v>
      </c>
      <c r="D18" s="170"/>
      <c r="E18" s="170"/>
      <c r="F18" s="170"/>
      <c r="G18" s="170"/>
      <c r="H18" s="170"/>
      <c r="I18" s="170"/>
      <c r="J18" s="170"/>
      <c r="K18" s="171"/>
    </row>
    <row r="20" spans="2:11" ht="16" customHeight="1" x14ac:dyDescent="0.2">
      <c r="B20" s="172" t="s">
        <v>102</v>
      </c>
      <c r="C20" s="173"/>
      <c r="D20" s="173"/>
      <c r="E20" s="173"/>
      <c r="F20" s="173"/>
      <c r="G20" s="173"/>
      <c r="H20" s="173"/>
      <c r="I20" s="173"/>
      <c r="J20" s="173"/>
      <c r="K20" s="174"/>
    </row>
    <row r="21" spans="2:11" s="4" customFormat="1" x14ac:dyDescent="0.2">
      <c r="B21" s="175"/>
      <c r="C21" s="175"/>
      <c r="D21" s="175"/>
      <c r="E21" s="175"/>
      <c r="F21" s="175"/>
      <c r="G21" s="175"/>
      <c r="H21" s="175"/>
      <c r="I21" s="175"/>
      <c r="J21" s="175"/>
      <c r="K21" s="175"/>
    </row>
    <row r="22" spans="2:11" s="4" customFormat="1" ht="30" customHeight="1" x14ac:dyDescent="0.2">
      <c r="B22" s="93" t="s">
        <v>72</v>
      </c>
      <c r="C22" s="169" t="s">
        <v>161</v>
      </c>
      <c r="D22" s="170"/>
      <c r="E22" s="170"/>
      <c r="F22" s="170"/>
      <c r="G22" s="170"/>
      <c r="H22" s="170"/>
      <c r="I22" s="170"/>
      <c r="J22" s="170"/>
      <c r="K22" s="171"/>
    </row>
    <row r="23" spans="2:11" ht="30" customHeight="1" x14ac:dyDescent="0.2">
      <c r="B23" s="93" t="s">
        <v>103</v>
      </c>
      <c r="C23" s="169" t="s">
        <v>104</v>
      </c>
      <c r="D23" s="170"/>
      <c r="E23" s="170"/>
      <c r="F23" s="170"/>
      <c r="G23" s="170"/>
      <c r="H23" s="170"/>
      <c r="I23" s="170"/>
      <c r="J23" s="170"/>
      <c r="K23" s="171"/>
    </row>
    <row r="24" spans="2:11" ht="30" customHeight="1" x14ac:dyDescent="0.2">
      <c r="B24" s="93" t="s">
        <v>23</v>
      </c>
      <c r="C24" s="169" t="s">
        <v>105</v>
      </c>
      <c r="D24" s="170"/>
      <c r="E24" s="170"/>
      <c r="F24" s="170"/>
      <c r="G24" s="170"/>
      <c r="H24" s="170"/>
      <c r="I24" s="170"/>
      <c r="J24" s="170"/>
      <c r="K24" s="171"/>
    </row>
    <row r="25" spans="2:11" ht="60" customHeight="1" x14ac:dyDescent="0.2">
      <c r="B25" s="93" t="s">
        <v>80</v>
      </c>
      <c r="C25" s="169" t="s">
        <v>204</v>
      </c>
      <c r="D25" s="170"/>
      <c r="E25" s="170"/>
      <c r="F25" s="170"/>
      <c r="G25" s="170"/>
      <c r="H25" s="170"/>
      <c r="I25" s="170"/>
      <c r="J25" s="170"/>
      <c r="K25" s="171"/>
    </row>
    <row r="26" spans="2:11" ht="16" customHeight="1" x14ac:dyDescent="0.2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 ht="18" customHeight="1" x14ac:dyDescent="0.2">
      <c r="B27" s="172" t="s">
        <v>115</v>
      </c>
      <c r="C27" s="173"/>
      <c r="D27" s="173"/>
      <c r="E27" s="173"/>
      <c r="F27" s="173"/>
      <c r="G27" s="173"/>
      <c r="H27" s="173"/>
      <c r="I27" s="173"/>
      <c r="J27" s="173"/>
      <c r="K27" s="174"/>
    </row>
    <row r="28" spans="2:11" ht="10" customHeight="1" x14ac:dyDescent="0.2">
      <c r="B28" s="175"/>
      <c r="C28" s="175"/>
      <c r="D28" s="175"/>
      <c r="E28" s="175"/>
      <c r="F28" s="175"/>
      <c r="G28" s="175"/>
      <c r="H28" s="175"/>
      <c r="I28" s="175"/>
      <c r="J28" s="175"/>
      <c r="K28" s="175"/>
    </row>
    <row r="29" spans="2:11" ht="33" customHeight="1" x14ac:dyDescent="0.2">
      <c r="B29" s="93" t="s">
        <v>111</v>
      </c>
      <c r="C29" s="169" t="s">
        <v>117</v>
      </c>
      <c r="D29" s="170"/>
      <c r="E29" s="170"/>
      <c r="F29" s="170"/>
      <c r="G29" s="170"/>
      <c r="H29" s="170"/>
      <c r="I29" s="170"/>
      <c r="J29" s="170"/>
      <c r="K29" s="171"/>
    </row>
    <row r="30" spans="2:11" ht="33" customHeight="1" x14ac:dyDescent="0.2">
      <c r="B30" s="93" t="s">
        <v>116</v>
      </c>
      <c r="C30" s="169" t="s">
        <v>139</v>
      </c>
      <c r="D30" s="170"/>
      <c r="E30" s="170"/>
      <c r="F30" s="170"/>
      <c r="G30" s="170"/>
      <c r="H30" s="170"/>
      <c r="I30" s="170"/>
      <c r="J30" s="170"/>
      <c r="K30" s="171"/>
    </row>
    <row r="31" spans="2:11" ht="33" customHeight="1" x14ac:dyDescent="0.2">
      <c r="B31" s="93" t="s">
        <v>114</v>
      </c>
      <c r="C31" s="169" t="s">
        <v>118</v>
      </c>
      <c r="D31" s="170"/>
      <c r="E31" s="170"/>
      <c r="F31" s="170"/>
      <c r="G31" s="170"/>
      <c r="H31" s="170"/>
      <c r="I31" s="170"/>
      <c r="J31" s="170"/>
      <c r="K31" s="171"/>
    </row>
    <row r="32" spans="2:11" x14ac:dyDescent="0.2">
      <c r="C32" s="5"/>
      <c r="D32" s="5"/>
      <c r="E32" s="5"/>
      <c r="F32" s="5"/>
      <c r="G32" s="5"/>
      <c r="H32" s="5"/>
      <c r="I32" s="5"/>
      <c r="J32" s="5"/>
      <c r="K32" s="5"/>
    </row>
    <row r="33" spans="2:4" ht="45" customHeight="1" x14ac:dyDescent="0.2">
      <c r="B33" s="166" t="s">
        <v>195</v>
      </c>
      <c r="C33" s="167"/>
      <c r="D33" s="168"/>
    </row>
  </sheetData>
  <sheetProtection algorithmName="SHA-512" hashValue="DkFj6EewVPSyuOQwvto96k0l0fkEdzSg3wszRwlAE77a9mGofNBc15TlhByMk4Be6O+r1JbnQ0zT4sookelt4w==" saltValue="JDL27HlzRc/6LzUN3Zhl3w==" spinCount="100000" sheet="1" objects="1" scenarios="1"/>
  <mergeCells count="21">
    <mergeCell ref="B21:K21"/>
    <mergeCell ref="B7:F7"/>
    <mergeCell ref="B9:K9"/>
    <mergeCell ref="C11:K11"/>
    <mergeCell ref="B13:K13"/>
    <mergeCell ref="B14:K14"/>
    <mergeCell ref="C15:K15"/>
    <mergeCell ref="C16:K16"/>
    <mergeCell ref="C17:K17"/>
    <mergeCell ref="C18:K18"/>
    <mergeCell ref="B20:K20"/>
    <mergeCell ref="B33:D33"/>
    <mergeCell ref="C22:K22"/>
    <mergeCell ref="C23:K23"/>
    <mergeCell ref="C24:K24"/>
    <mergeCell ref="C25:K25"/>
    <mergeCell ref="B27:K27"/>
    <mergeCell ref="B28:K28"/>
    <mergeCell ref="C29:K29"/>
    <mergeCell ref="C30:K30"/>
    <mergeCell ref="C31:K31"/>
  </mergeCells>
  <hyperlinks>
    <hyperlink ref="B15" location="'P-kw Operator'!A1" display="Price per Kilowatt Comparison Charts" xr:uid="{00000000-0004-0000-0000-000000000000}"/>
    <hyperlink ref="B16" location="'XC MRC Operator'!A1" display="Connectivity Price Comparison Charts" xr:uid="{00000000-0004-0000-0000-000001000000}"/>
    <hyperlink ref="B17" location="'Cab Install NRC Operator'!A1" display="Cabinet Installation Price Comparison Charts" xr:uid="{00000000-0004-0000-0000-000002000000}"/>
    <hyperlink ref="B18" location="'TCO Operator'!A1" display="Total Cost of Ownership Comparison Charts" xr:uid="{00000000-0004-0000-0000-000003000000}"/>
    <hyperlink ref="B11" location="'All Data'!A1" display="All Data" xr:uid="{00000000-0004-0000-0000-000004000000}"/>
    <hyperlink ref="B23" location="'XC Stats'!A1" display="Connectivity Price Aggregate Statistics" xr:uid="{00000000-0004-0000-0000-000005000000}"/>
    <hyperlink ref="B24" location="'Cabinet Install Stats'!A1" display="Cabinet Installation Aggregate Price Statistics" xr:uid="{00000000-0004-0000-0000-000006000000}"/>
    <hyperlink ref="B25" location="'TCO Stats'!A1" display="Aggregate TCO Statistics" xr:uid="{00000000-0004-0000-0000-000007000000}"/>
    <hyperlink ref="B22" location="'P-kw Stats'!A1" display="Price per Kilowatt" xr:uid="{00000000-0004-0000-0000-000008000000}"/>
    <hyperlink ref="B29" location="'Operator Time Series Charts'!A1" display="Operator Time Series Charts" xr:uid="{00000000-0004-0000-0000-000009000000}"/>
    <hyperlink ref="B30" location="'Stats Series'!A1" display="Statistical Series" xr:uid="{00000000-0004-0000-0000-00000A000000}"/>
    <hyperlink ref="B31" location="'Stats Series Charts'!A1" display="Statistical Time Series Charts" xr:uid="{00000000-0004-0000-0000-00000B000000}"/>
  </hyperlinks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/>
  <dimension ref="B1:U216"/>
  <sheetViews>
    <sheetView showGridLines="0" showRowColHeaders="0" zoomScale="99" workbookViewId="0">
      <selection activeCell="L18" sqref="L18"/>
    </sheetView>
  </sheetViews>
  <sheetFormatPr baseColWidth="10" defaultRowHeight="15" customHeight="1" x14ac:dyDescent="0.15"/>
  <cols>
    <col min="1" max="1" width="4.7109375" style="16" customWidth="1"/>
    <col min="2" max="2" width="10.7109375" style="16" bestFit="1" customWidth="1"/>
    <col min="3" max="3" width="15.7109375" style="16" customWidth="1"/>
    <col min="4" max="4" width="12.7109375" style="16" customWidth="1"/>
    <col min="5" max="5" width="15.7109375" style="16" customWidth="1"/>
    <col min="6" max="8" width="10.7109375" style="16" customWidth="1"/>
    <col min="9" max="9" width="12.7109375" style="16" customWidth="1"/>
    <col min="10" max="10" width="9" style="16" customWidth="1"/>
    <col min="11" max="11" width="5.42578125" style="16" hidden="1" customWidth="1"/>
    <col min="12" max="12" width="5.85546875" style="16" hidden="1" customWidth="1"/>
    <col min="13" max="13" width="10.7109375" style="16" hidden="1" customWidth="1"/>
    <col min="14" max="14" width="11.140625" style="21" hidden="1" customWidth="1"/>
    <col min="15" max="15" width="8.28515625" style="21" hidden="1" customWidth="1"/>
    <col min="16" max="16" width="10.5703125" style="21" hidden="1" customWidth="1"/>
    <col min="17" max="17" width="9.5703125" style="21" hidden="1" customWidth="1"/>
    <col min="18" max="18" width="9.5703125" style="161" hidden="1" customWidth="1"/>
    <col min="19" max="19" width="9.5703125" style="21" hidden="1" customWidth="1"/>
    <col min="20" max="21" width="10.7109375" style="16" hidden="1" customWidth="1"/>
    <col min="22" max="22" width="10.7109375" style="16" customWidth="1"/>
    <col min="23" max="16384" width="10.7109375" style="16"/>
  </cols>
  <sheetData>
    <row r="1" spans="2:21" ht="30" customHeight="1" x14ac:dyDescent="0.2">
      <c r="B1" s="68" t="s">
        <v>70</v>
      </c>
      <c r="C1" s="227" t="s">
        <v>80</v>
      </c>
      <c r="D1" s="228"/>
      <c r="E1" s="228"/>
      <c r="F1" s="228"/>
      <c r="G1" s="228"/>
      <c r="H1" s="241"/>
      <c r="I1" s="241"/>
      <c r="N1" s="17" t="str">
        <f>Pivot!D5</f>
        <v>Metro</v>
      </c>
      <c r="O1" s="18" t="s">
        <v>25</v>
      </c>
      <c r="P1" s="18" t="s">
        <v>65</v>
      </c>
      <c r="Q1" s="19" t="str">
        <f>F2</f>
        <v>Fiber XC MRC</v>
      </c>
      <c r="R1" s="160" t="s">
        <v>38</v>
      </c>
      <c r="S1" s="17" t="s">
        <v>24</v>
      </c>
    </row>
    <row r="2" spans="2:21" ht="15" customHeight="1" x14ac:dyDescent="0.15">
      <c r="B2" s="242" t="s">
        <v>77</v>
      </c>
      <c r="C2" s="243"/>
      <c r="D2" s="243"/>
      <c r="E2" s="244"/>
      <c r="F2" s="251" t="s">
        <v>35</v>
      </c>
      <c r="G2" s="252"/>
      <c r="H2" s="257">
        <v>1</v>
      </c>
      <c r="I2" s="258"/>
      <c r="N2" s="77" t="str">
        <f>IF(ISTEXT(Pivot!D6),Pivot!D6,N1)</f>
        <v>Amsterdam</v>
      </c>
      <c r="O2" s="20" t="str">
        <f>IF(ISTEXT(Pivot!E6),Pivot!E6,"")</f>
        <v>JTD</v>
      </c>
      <c r="P2" s="21">
        <f>(IF(ISNUMBER(Pivot!F6),Pivot!F6,NA()))*4</f>
        <v>1375.1020799999999</v>
      </c>
      <c r="Q2" s="22">
        <f ca="1">IF(ISNUMBER(INDIRECT(CONCATENATE("'Pivot'!",ADDRESS(U2,MATCH(CONCATENATE("Average of ",$Q$1),Pivot!$5:$5,0))))),INDIRECT(CONCATENATE("'Pivot'!",ADDRESS(U2,MATCH(CONCATENATE("Average of ",$Q$1),Pivot!$5:$5,0))))*$H$2,NA())</f>
        <v>67</v>
      </c>
      <c r="R2" s="161">
        <f>(IF(ISNUMBER(Pivot!L6),Pivot!L6,NA()))/24</f>
        <v>115.62500000000001</v>
      </c>
      <c r="S2" s="21">
        <f ca="1">IF(AND(ISNUMBER(P2),ISNUMBER(Q2)),SUM(P2:Q2),"")</f>
        <v>1442.1020799999999</v>
      </c>
      <c r="U2" s="16">
        <v>6</v>
      </c>
    </row>
    <row r="3" spans="2:21" ht="15" customHeight="1" x14ac:dyDescent="0.15">
      <c r="B3" s="245"/>
      <c r="C3" s="246"/>
      <c r="D3" s="246"/>
      <c r="E3" s="247"/>
      <c r="F3" s="253"/>
      <c r="G3" s="254"/>
      <c r="H3" s="259"/>
      <c r="I3" s="260"/>
      <c r="L3" s="65" t="s">
        <v>60</v>
      </c>
      <c r="M3" s="16">
        <v>19</v>
      </c>
      <c r="N3" s="77" t="str">
        <f>IF(ISTEXT(Pivot!D7),Pivot!D7,N2)</f>
        <v>Amsterdam</v>
      </c>
      <c r="O3" s="20" t="str">
        <f>IF(ISTEXT(Pivot!E7),Pivot!E7,"")</f>
        <v>XZN</v>
      </c>
      <c r="P3" s="21">
        <f>(IF(ISNUMBER(Pivot!F7),Pivot!F7,NA()))*4</f>
        <v>1708</v>
      </c>
      <c r="Q3" s="22">
        <f ca="1">IF(ISNUMBER(INDIRECT(CONCATENATE("'Pivot'!",ADDRESS(U3,MATCH(CONCATENATE("Average of ",$Q$1),Pivot!$5:$5,0))))),INDIRECT(CONCATENATE("'Pivot'!",ADDRESS(U3,MATCH(CONCATENATE("Average of ",$Q$1),Pivot!$5:$5,0))))*$H$2,NA())</f>
        <v>242</v>
      </c>
      <c r="R3" s="161">
        <f>(IF(ISNUMBER(Pivot!L7),Pivot!L7,NA()))/24</f>
        <v>34.041666666666664</v>
      </c>
      <c r="S3" s="21">
        <f t="shared" ref="S3:S66" ca="1" si="0">IF(AND(ISNUMBER(P3),ISNUMBER(Q3)),SUM(P3:Q3),"")</f>
        <v>1950</v>
      </c>
      <c r="U3" s="16">
        <f>U2+1</f>
        <v>7</v>
      </c>
    </row>
    <row r="4" spans="2:21" s="23" customFormat="1" ht="15" customHeight="1" x14ac:dyDescent="0.15">
      <c r="B4" s="248"/>
      <c r="C4" s="249"/>
      <c r="D4" s="249"/>
      <c r="E4" s="250"/>
      <c r="F4" s="255"/>
      <c r="G4" s="256"/>
      <c r="H4" s="261"/>
      <c r="I4" s="262"/>
      <c r="L4" s="66" t="s">
        <v>63</v>
      </c>
      <c r="M4" s="23">
        <v>3</v>
      </c>
      <c r="N4" s="77" t="str">
        <f>IF(ISTEXT(Pivot!D8),Pivot!D8,N3)</f>
        <v>Amsterdam</v>
      </c>
      <c r="O4" s="20" t="str">
        <f>IF(ISTEXT(Pivot!E8),Pivot!E8,"")</f>
        <v>GLA</v>
      </c>
      <c r="P4" s="21">
        <f>(IF(ISNUMBER(Pivot!F8),Pivot!F8,NA()))*4</f>
        <v>1200</v>
      </c>
      <c r="Q4" s="22">
        <f ca="1">IF(ISNUMBER(INDIRECT(CONCATENATE("'Pivot'!",ADDRESS(U4,MATCH(CONCATENATE("Average of ",$Q$1),Pivot!$5:$5,0))))),INDIRECT(CONCATENATE("'Pivot'!",ADDRESS(U4,MATCH(CONCATENATE("Average of ",$Q$1),Pivot!$5:$5,0))))*$H$2,NA())</f>
        <v>55</v>
      </c>
      <c r="R4" s="161">
        <f>(IF(ISNUMBER(Pivot!L8),Pivot!L8,NA()))/24</f>
        <v>34.375</v>
      </c>
      <c r="S4" s="21">
        <f t="shared" ca="1" si="0"/>
        <v>1255</v>
      </c>
      <c r="U4" s="16">
        <f t="shared" ref="U4:U76" si="1">U3+1</f>
        <v>8</v>
      </c>
    </row>
    <row r="5" spans="2:21" s="23" customFormat="1" ht="15" customHeight="1" x14ac:dyDescent="0.2">
      <c r="B5" s="105" t="s">
        <v>33</v>
      </c>
      <c r="C5" s="105" t="s">
        <v>32</v>
      </c>
      <c r="D5" s="105" t="s">
        <v>31</v>
      </c>
      <c r="E5" s="105" t="s">
        <v>0</v>
      </c>
      <c r="F5" s="106" t="s">
        <v>21</v>
      </c>
      <c r="G5" s="106" t="s">
        <v>17</v>
      </c>
      <c r="H5" s="106" t="s">
        <v>22</v>
      </c>
      <c r="I5" s="106" t="s">
        <v>20</v>
      </c>
      <c r="K5" s="24" t="s">
        <v>18</v>
      </c>
      <c r="L5" s="24" t="s">
        <v>19</v>
      </c>
      <c r="M5" s="66" t="s">
        <v>64</v>
      </c>
      <c r="N5" s="77" t="str">
        <f>IF(ISTEXT(Pivot!D9),Pivot!D9,N4)</f>
        <v>Amsterdam</v>
      </c>
      <c r="O5" s="20" t="str">
        <f>IF(ISTEXT(Pivot!E9),Pivot!E9,"")</f>
        <v>ZTI</v>
      </c>
      <c r="P5" s="21">
        <f>(IF(ISNUMBER(Pivot!F9),Pivot!F9,NA()))*4</f>
        <v>1445.7831325301206</v>
      </c>
      <c r="Q5" s="22">
        <f ca="1">IF(ISNUMBER(INDIRECT(CONCATENATE("'Pivot'!",ADDRESS(U5,MATCH(CONCATENATE("Average of ",$Q$1),Pivot!$5:$5,0))))),INDIRECT(CONCATENATE("'Pivot'!",ADDRESS(U5,MATCH(CONCATENATE("Average of ",$Q$1),Pivot!$5:$5,0))))*$H$2,NA())</f>
        <v>90.361445783132538</v>
      </c>
      <c r="R5" s="161">
        <f>(IF(ISNUMBER(Pivot!L9),Pivot!L9,NA()))/24</f>
        <v>68.02208835341365</v>
      </c>
      <c r="S5" s="21">
        <f t="shared" ca="1" si="0"/>
        <v>1536.1445783132531</v>
      </c>
      <c r="U5" s="16">
        <f t="shared" si="1"/>
        <v>9</v>
      </c>
    </row>
    <row r="6" spans="2:21" ht="15" customHeight="1" x14ac:dyDescent="0.15">
      <c r="B6" s="138" t="s">
        <v>42</v>
      </c>
      <c r="C6" s="139" t="s">
        <v>44</v>
      </c>
      <c r="D6" s="139" t="s">
        <v>46</v>
      </c>
      <c r="E6" s="140" t="s">
        <v>12</v>
      </c>
      <c r="F6" s="146">
        <f t="shared" ref="F6:F28" ca="1" si="2">IF($M6&lt;$M$4,"",MIN(INDIRECT(CONCATENATE(ADDRESS($K6,19),":",ADDRESS($L6,19)))))</f>
        <v>1255</v>
      </c>
      <c r="G6" s="25">
        <f t="shared" ref="G6:G28" ca="1" si="3">IF($M6&lt;$M$4,"",MEDIAN(INDIRECT(CONCATENATE(ADDRESS($K6,19),":",ADDRESS($L6,19)))))</f>
        <v>1536.1445783132531</v>
      </c>
      <c r="H6" s="25">
        <f t="shared" ref="H6:H28" ca="1" si="4">IF($M6&lt;$M$4,"",AVERAGE(INDIRECT(CONCATENATE(ADDRESS($K6,19),":",ADDRESS($L6,19)))))</f>
        <v>1626.6493316626506</v>
      </c>
      <c r="I6" s="26">
        <f ca="1">IF($M6&lt;$M$4,"",MAX(INDIRECT(CONCATENATE(ADDRESS($K6,19),":",ADDRESS($L6,19)))))</f>
        <v>1950</v>
      </c>
      <c r="K6" s="16">
        <f>MATCH($E6,$N:$N,0)</f>
        <v>2</v>
      </c>
      <c r="L6" s="16">
        <f>MATCH(CONCATENATE($E6," Total"),$N:$N,0)-1</f>
        <v>6</v>
      </c>
      <c r="M6" s="16">
        <f ca="1">COUNT(INDIRECT(CONCATENATE(ADDRESS($K6,$M$3),":",ADDRESS($L6,$M$3))))</f>
        <v>5</v>
      </c>
      <c r="N6" s="77" t="str">
        <f>IF(ISTEXT(Pivot!D10),Pivot!D10,N5)</f>
        <v>Amsterdam</v>
      </c>
      <c r="O6" s="20" t="str">
        <f>IF(ISTEXT(Pivot!E10),Pivot!E10,"")</f>
        <v>YEI</v>
      </c>
      <c r="P6" s="21">
        <f>(IF(ISNUMBER(Pivot!F10),Pivot!F10,NA()))*4</f>
        <v>1700</v>
      </c>
      <c r="Q6" s="22">
        <f ca="1">IF(ISNUMBER(INDIRECT(CONCATENATE("'Pivot'!",ADDRESS(U6,MATCH(CONCATENATE("Average of ",$Q$1),Pivot!$5:$5,0))))),INDIRECT(CONCATENATE("'Pivot'!",ADDRESS(U6,MATCH(CONCATENATE("Average of ",$Q$1),Pivot!$5:$5,0))))*$H$2,NA())</f>
        <v>250</v>
      </c>
      <c r="R6" s="161">
        <f>(IF(ISNUMBER(Pivot!L10),Pivot!L10,NA()))/24</f>
        <v>59</v>
      </c>
      <c r="S6" s="21">
        <f ca="1">IF(AND(ISNUMBER(P6),ISNUMBER(Q6)),SUM(P6:Q6),"")</f>
        <v>1950</v>
      </c>
      <c r="U6" s="16">
        <f t="shared" si="1"/>
        <v>10</v>
      </c>
    </row>
    <row r="7" spans="2:21" ht="15" customHeight="1" x14ac:dyDescent="0.15">
      <c r="B7" s="138" t="s">
        <v>43</v>
      </c>
      <c r="C7" s="139" t="s">
        <v>43</v>
      </c>
      <c r="D7" s="139" t="s">
        <v>45</v>
      </c>
      <c r="E7" s="140" t="s">
        <v>4</v>
      </c>
      <c r="F7" s="147">
        <f t="shared" ca="1" si="2"/>
        <v>950</v>
      </c>
      <c r="G7" s="27">
        <f t="shared" ca="1" si="3"/>
        <v>1306</v>
      </c>
      <c r="H7" s="27">
        <f t="shared" ca="1" si="4"/>
        <v>1373.3333333333333</v>
      </c>
      <c r="I7" s="28">
        <f t="shared" ref="I7:I28" ca="1" si="5">IF($M7&lt;$M$4,"",MAX(INDIRECT(CONCATENATE(ADDRESS($K7,19),":",ADDRESS($L7,19)))))</f>
        <v>1923</v>
      </c>
      <c r="K7" s="16">
        <f>MATCH($E7,$N:$N,0)</f>
        <v>8</v>
      </c>
      <c r="L7" s="16">
        <f>MATCH(CONCATENATE($E7," Total"),$N:$N,0)-1</f>
        <v>14</v>
      </c>
      <c r="M7" s="16">
        <f t="shared" ref="M7:M37" ca="1" si="6">COUNT(INDIRECT(CONCATENATE(ADDRESS($K7,$M$3),":",ADDRESS($L7,$M$3))))</f>
        <v>6</v>
      </c>
      <c r="N7" s="77" t="str">
        <f>IF(ISTEXT(Pivot!D11),Pivot!D11,N6)</f>
        <v>Amsterdam Total</v>
      </c>
      <c r="O7" s="20" t="str">
        <f>IF(ISTEXT(Pivot!E11),Pivot!E11,"")</f>
        <v/>
      </c>
      <c r="P7" s="21">
        <f>(IF(ISNUMBER(Pivot!F11),Pivot!F11,NA()))*4</f>
        <v>1485.7770425060239</v>
      </c>
      <c r="Q7" s="22">
        <f ca="1">IF(ISNUMBER(INDIRECT(CONCATENATE("'Pivot'!",ADDRESS(U7,MATCH(CONCATENATE("Average of ",$Q$1),Pivot!$5:$5,0))))),INDIRECT(CONCATENATE("'Pivot'!",ADDRESS(U7,MATCH(CONCATENATE("Average of ",$Q$1),Pivot!$5:$5,0))))*$H$2,NA())</f>
        <v>140.87228915662649</v>
      </c>
      <c r="R7" s="161">
        <f>(IF(ISNUMBER(Pivot!L11),Pivot!L11,NA()))/24</f>
        <v>62.21275100401607</v>
      </c>
      <c r="S7" s="21">
        <f t="shared" ca="1" si="0"/>
        <v>1626.6493316626504</v>
      </c>
      <c r="U7" s="16">
        <f t="shared" si="1"/>
        <v>11</v>
      </c>
    </row>
    <row r="8" spans="2:21" ht="15" customHeight="1" x14ac:dyDescent="0.15">
      <c r="B8" s="138"/>
      <c r="C8" s="139"/>
      <c r="D8" s="139"/>
      <c r="E8" s="140"/>
      <c r="F8" s="147"/>
      <c r="G8" s="27"/>
      <c r="H8" s="27"/>
      <c r="I8" s="28"/>
      <c r="N8" s="77" t="str">
        <f>IF(ISTEXT(Pivot!D12),Pivot!D12,N7)</f>
        <v>Dallas</v>
      </c>
      <c r="O8" s="20" t="str">
        <f>IF(ISTEXT(Pivot!E12),Pivot!E12,"")</f>
        <v>IXD</v>
      </c>
      <c r="P8" s="21">
        <f>(IF(ISNUMBER(Pivot!F12),Pivot!F12,NA()))*4</f>
        <v>1200</v>
      </c>
      <c r="Q8" s="22">
        <f ca="1">IF(ISNUMBER(INDIRECT(CONCATENATE("'Pivot'!",ADDRESS(U8,MATCH(CONCATENATE("Average of ",$Q$1),Pivot!$5:$5,0))))),INDIRECT(CONCATENATE("'Pivot'!",ADDRESS(U8,MATCH(CONCATENATE("Average of ",$Q$1),Pivot!$5:$5,0))))*$H$2,NA())</f>
        <v>350</v>
      </c>
      <c r="R8" s="161">
        <f>(IF(ISNUMBER(Pivot!L12),Pivot!L12,NA()))/24</f>
        <v>37.5</v>
      </c>
      <c r="S8" s="21">
        <f t="shared" ca="1" si="0"/>
        <v>1550</v>
      </c>
      <c r="U8" s="16">
        <f t="shared" si="1"/>
        <v>12</v>
      </c>
    </row>
    <row r="9" spans="2:21" ht="15" customHeight="1" x14ac:dyDescent="0.15">
      <c r="B9" s="138"/>
      <c r="C9" s="139"/>
      <c r="D9" s="139"/>
      <c r="E9" s="140"/>
      <c r="F9" s="147"/>
      <c r="G9" s="27"/>
      <c r="H9" s="27"/>
      <c r="I9" s="28"/>
      <c r="N9" s="77" t="str">
        <f>IF(ISTEXT(Pivot!D13),Pivot!D13,N8)</f>
        <v>Dallas</v>
      </c>
      <c r="O9" s="20" t="str">
        <f>IF(ISTEXT(Pivot!E13),Pivot!E13,"")</f>
        <v>XZN</v>
      </c>
      <c r="P9" s="21">
        <f>(IF(ISNUMBER(Pivot!F13),Pivot!F13,NA()))*4</f>
        <v>1648</v>
      </c>
      <c r="Q9" s="22">
        <f ca="1">IF(ISNUMBER(INDIRECT(CONCATENATE("'Pivot'!",ADDRESS(U9,MATCH(CONCATENATE("Average of ",$Q$1),Pivot!$5:$5,0))))),INDIRECT(CONCATENATE("'Pivot'!",ADDRESS(U9,MATCH(CONCATENATE("Average of ",$Q$1),Pivot!$5:$5,0))))*$H$2,NA())</f>
        <v>275</v>
      </c>
      <c r="R9" s="161">
        <f>(IF(ISNUMBER(Pivot!L13),Pivot!L13,NA()))/24</f>
        <v>34.041666666666664</v>
      </c>
      <c r="S9" s="21">
        <f t="shared" ca="1" si="0"/>
        <v>1923</v>
      </c>
      <c r="U9" s="16">
        <f t="shared" si="1"/>
        <v>13</v>
      </c>
    </row>
    <row r="10" spans="2:21" ht="15" customHeight="1" x14ac:dyDescent="0.15">
      <c r="B10" s="138"/>
      <c r="C10" s="139"/>
      <c r="D10" s="139"/>
      <c r="E10" s="140"/>
      <c r="F10" s="147"/>
      <c r="G10" s="27"/>
      <c r="H10" s="27"/>
      <c r="I10" s="28"/>
      <c r="N10" s="77" t="str">
        <f>IF(ISTEXT(Pivot!D14),Pivot!D14,N9)</f>
        <v>Dallas</v>
      </c>
      <c r="O10" s="20" t="str">
        <f>IF(ISTEXT(Pivot!E14),Pivot!E14,"")</f>
        <v>DXY</v>
      </c>
      <c r="P10" s="21">
        <f>(IF(ISNUMBER(Pivot!F14),Pivot!F14,NA()))*4</f>
        <v>1092</v>
      </c>
      <c r="Q10" s="22" t="e">
        <f ca="1">IF(ISNUMBER(INDIRECT(CONCATENATE("'Pivot'!",ADDRESS(U10,MATCH(CONCATENATE("Average of ",$Q$1),Pivot!$5:$5,0))))),INDIRECT(CONCATENATE("'Pivot'!",ADDRESS(U10,MATCH(CONCATENATE("Average of ",$Q$1),Pivot!$5:$5,0))))*$H$2,NA())</f>
        <v>#N/A</v>
      </c>
      <c r="R10" s="161" t="e">
        <f>(IF(ISNUMBER(Pivot!L14),Pivot!L14,NA()))/24</f>
        <v>#N/A</v>
      </c>
      <c r="S10" s="21" t="str">
        <f t="shared" ca="1" si="0"/>
        <v/>
      </c>
      <c r="U10" s="16">
        <f t="shared" si="1"/>
        <v>14</v>
      </c>
    </row>
    <row r="11" spans="2:21" ht="15" customHeight="1" x14ac:dyDescent="0.15">
      <c r="B11" s="138"/>
      <c r="C11" s="139"/>
      <c r="D11" s="139"/>
      <c r="E11" s="140"/>
      <c r="F11" s="147"/>
      <c r="G11" s="27"/>
      <c r="H11" s="27"/>
      <c r="I11" s="28"/>
      <c r="N11" s="77" t="str">
        <f>IF(ISTEXT(Pivot!D15),Pivot!D15,N10)</f>
        <v>Dallas</v>
      </c>
      <c r="O11" s="20" t="str">
        <f>IF(ISTEXT(Pivot!E15),Pivot!E15,"")</f>
        <v>EMK</v>
      </c>
      <c r="P11" s="21">
        <f>(IF(ISNUMBER(Pivot!F15),Pivot!F15,NA()))*4</f>
        <v>980</v>
      </c>
      <c r="Q11" s="22">
        <f ca="1">IF(ISNUMBER(INDIRECT(CONCATENATE("'Pivot'!",ADDRESS(U11,MATCH(CONCATENATE("Average of ",$Q$1),Pivot!$5:$5,0))))),INDIRECT(CONCATENATE("'Pivot'!",ADDRESS(U11,MATCH(CONCATENATE("Average of ",$Q$1),Pivot!$5:$5,0))))*$H$2,NA())</f>
        <v>225</v>
      </c>
      <c r="R11" s="161">
        <f>(IF(ISNUMBER(Pivot!L15),Pivot!L15,NA()))/24</f>
        <v>22.916666666666668</v>
      </c>
      <c r="S11" s="21">
        <f ca="1">IF(AND(ISNUMBER(P11),ISNUMBER(Q11)),SUM(P11:Q11),"")</f>
        <v>1205</v>
      </c>
      <c r="U11" s="16">
        <f t="shared" si="1"/>
        <v>15</v>
      </c>
    </row>
    <row r="12" spans="2:21" ht="15" customHeight="1" x14ac:dyDescent="0.15">
      <c r="B12" s="138"/>
      <c r="C12" s="139"/>
      <c r="D12" s="139"/>
      <c r="E12" s="140"/>
      <c r="F12" s="147"/>
      <c r="G12" s="27"/>
      <c r="H12" s="27"/>
      <c r="I12" s="28"/>
      <c r="N12" s="77" t="str">
        <f>IF(ISTEXT(Pivot!D16),Pivot!D16,N11)</f>
        <v>Dallas</v>
      </c>
      <c r="O12" s="20" t="str">
        <f>IF(ISTEXT(Pivot!E16),Pivot!E16,"")</f>
        <v>JOF</v>
      </c>
      <c r="P12" s="21">
        <f>(IF(ISNUMBER(Pivot!F16),Pivot!F16,NA()))*4</f>
        <v>1112</v>
      </c>
      <c r="Q12" s="22">
        <f ca="1">IF(ISNUMBER(INDIRECT(CONCATENATE("'Pivot'!",ADDRESS(U12,MATCH(CONCATENATE("Average of ",$Q$1),Pivot!$5:$5,0))))),INDIRECT(CONCATENATE("'Pivot'!",ADDRESS(U12,MATCH(CONCATENATE("Average of ",$Q$1),Pivot!$5:$5,0))))*$H$2,NA())</f>
        <v>250</v>
      </c>
      <c r="R12" s="161">
        <f>(IF(ISNUMBER(Pivot!L16),Pivot!L16,NA()))/24</f>
        <v>62.5</v>
      </c>
      <c r="S12" s="21">
        <f t="shared" ca="1" si="0"/>
        <v>1362</v>
      </c>
      <c r="U12" s="16">
        <f t="shared" si="1"/>
        <v>16</v>
      </c>
    </row>
    <row r="13" spans="2:21" ht="15" customHeight="1" x14ac:dyDescent="0.15">
      <c r="B13" s="138"/>
      <c r="C13" s="139"/>
      <c r="D13" s="139"/>
      <c r="E13" s="140"/>
      <c r="F13" s="147"/>
      <c r="G13" s="27"/>
      <c r="H13" s="27"/>
      <c r="I13" s="28"/>
      <c r="N13" s="77" t="str">
        <f>IF(ISTEXT(Pivot!D17),Pivot!D17,N12)</f>
        <v>Dallas</v>
      </c>
      <c r="O13" s="20" t="str">
        <f>IF(ISTEXT(Pivot!E17),Pivot!E17,"")</f>
        <v>YEI</v>
      </c>
      <c r="P13" s="21">
        <f>(IF(ISNUMBER(Pivot!F17),Pivot!F17,NA()))*4</f>
        <v>1000</v>
      </c>
      <c r="Q13" s="22">
        <f ca="1">IF(ISNUMBER(INDIRECT(CONCATENATE("'Pivot'!",ADDRESS(U13,MATCH(CONCATENATE("Average of ",$Q$1),Pivot!$5:$5,0))))),INDIRECT(CONCATENATE("'Pivot'!",ADDRESS(U13,MATCH(CONCATENATE("Average of ",$Q$1),Pivot!$5:$5,0))))*$H$2,NA())</f>
        <v>250</v>
      </c>
      <c r="R13" s="161">
        <f>(IF(ISNUMBER(Pivot!L17),Pivot!L17,NA()))/24</f>
        <v>91.666666666666671</v>
      </c>
      <c r="S13" s="21">
        <f t="shared" ca="1" si="0"/>
        <v>1250</v>
      </c>
      <c r="U13" s="16">
        <f t="shared" si="1"/>
        <v>17</v>
      </c>
    </row>
    <row r="14" spans="2:21" ht="15" customHeight="1" x14ac:dyDescent="0.15">
      <c r="B14" s="138"/>
      <c r="C14" s="139"/>
      <c r="D14" s="139"/>
      <c r="E14" s="140"/>
      <c r="F14" s="147"/>
      <c r="G14" s="27"/>
      <c r="H14" s="27"/>
      <c r="I14" s="28"/>
      <c r="N14" s="77" t="str">
        <f>IF(ISTEXT(Pivot!D18),Pivot!D18,N13)</f>
        <v>Dallas</v>
      </c>
      <c r="O14" s="20" t="str">
        <f>IF(ISTEXT(Pivot!E18),Pivot!E18,"")</f>
        <v>EFM</v>
      </c>
      <c r="P14" s="21">
        <f>(IF(ISNUMBER(Pivot!F18),Pivot!F18,NA()))*4</f>
        <v>800</v>
      </c>
      <c r="Q14" s="22">
        <f ca="1">IF(ISNUMBER(INDIRECT(CONCATENATE("'Pivot'!",ADDRESS(U14,MATCH(CONCATENATE("Average of ",$Q$1),Pivot!$5:$5,0))))),INDIRECT(CONCATENATE("'Pivot'!",ADDRESS(U14,MATCH(CONCATENATE("Average of ",$Q$1),Pivot!$5:$5,0))))*$H$2,NA())</f>
        <v>150</v>
      </c>
      <c r="R14" s="161">
        <f>(IF(ISNUMBER(Pivot!L18),Pivot!L18,NA()))/24</f>
        <v>50</v>
      </c>
      <c r="S14" s="21">
        <f t="shared" ca="1" si="0"/>
        <v>950</v>
      </c>
      <c r="U14" s="16">
        <f t="shared" si="1"/>
        <v>18</v>
      </c>
    </row>
    <row r="15" spans="2:21" ht="15" customHeight="1" x14ac:dyDescent="0.15">
      <c r="B15" s="138"/>
      <c r="C15" s="139"/>
      <c r="D15" s="139"/>
      <c r="E15" s="140"/>
      <c r="F15" s="147"/>
      <c r="G15" s="27"/>
      <c r="H15" s="27"/>
      <c r="I15" s="28"/>
      <c r="N15" s="77" t="str">
        <f>IF(ISTEXT(Pivot!D19),Pivot!D19,N14)</f>
        <v>Dallas Total</v>
      </c>
      <c r="O15" s="20" t="str">
        <f>IF(ISTEXT(Pivot!E19),Pivot!E19,"")</f>
        <v/>
      </c>
      <c r="P15" s="21">
        <f>(IF(ISNUMBER(Pivot!F19),Pivot!F19,NA()))*4</f>
        <v>1118.8571428571429</v>
      </c>
      <c r="Q15" s="22">
        <f ca="1">IF(ISNUMBER(INDIRECT(CONCATENATE("'Pivot'!",ADDRESS(U15,MATCH(CONCATENATE("Average of ",$Q$1),Pivot!$5:$5,0))))),INDIRECT(CONCATENATE("'Pivot'!",ADDRESS(U15,MATCH(CONCATENATE("Average of ",$Q$1),Pivot!$5:$5,0))))*$H$2,NA())</f>
        <v>250</v>
      </c>
      <c r="R15" s="161">
        <f>(IF(ISNUMBER(Pivot!L19),Pivot!L19,NA()))/24</f>
        <v>49.770833333333336</v>
      </c>
      <c r="S15" s="21">
        <f t="shared" ca="1" si="0"/>
        <v>1368.8571428571429</v>
      </c>
      <c r="U15" s="16">
        <f t="shared" si="1"/>
        <v>19</v>
      </c>
    </row>
    <row r="16" spans="2:21" ht="15" customHeight="1" x14ac:dyDescent="0.15">
      <c r="B16" s="138"/>
      <c r="C16" s="139"/>
      <c r="D16" s="139"/>
      <c r="E16" s="140"/>
      <c r="F16" s="147"/>
      <c r="G16" s="27"/>
      <c r="H16" s="27"/>
      <c r="I16" s="28"/>
      <c r="N16" s="77" t="str">
        <f>IF(ISTEXT(Pivot!D20),Pivot!D20,N15)</f>
        <v>Dallas Total</v>
      </c>
      <c r="O16" s="20" t="str">
        <f>IF(ISTEXT(Pivot!E20),Pivot!E20,"")</f>
        <v/>
      </c>
      <c r="P16" s="21" t="e">
        <f>(IF(ISNUMBER(Pivot!F20),Pivot!F20,NA()))*4</f>
        <v>#N/A</v>
      </c>
      <c r="Q16" s="22" t="e">
        <f ca="1">IF(ISNUMBER(INDIRECT(CONCATENATE("'Pivot'!",ADDRESS(U16,MATCH(CONCATENATE("Average of ",$Q$1),Pivot!$5:$5,0))))),INDIRECT(CONCATENATE("'Pivot'!",ADDRESS(U16,MATCH(CONCATENATE("Average of ",$Q$1),Pivot!$5:$5,0))))*$H$2,NA())</f>
        <v>#N/A</v>
      </c>
      <c r="R16" s="161" t="e">
        <f>(IF(ISNUMBER(Pivot!L20),Pivot!L20,NA()))/24</f>
        <v>#N/A</v>
      </c>
      <c r="S16" s="21" t="str">
        <f t="shared" ca="1" si="0"/>
        <v/>
      </c>
      <c r="U16" s="16">
        <f t="shared" si="1"/>
        <v>20</v>
      </c>
    </row>
    <row r="17" spans="2:21" ht="15" customHeight="1" x14ac:dyDescent="0.15">
      <c r="B17" s="138"/>
      <c r="C17" s="139"/>
      <c r="D17" s="139"/>
      <c r="E17" s="140"/>
      <c r="F17" s="147"/>
      <c r="G17" s="27"/>
      <c r="H17" s="27"/>
      <c r="I17" s="28"/>
      <c r="N17" s="77" t="str">
        <f>IF(ISTEXT(Pivot!D21),Pivot!D21,N16)</f>
        <v>Dallas Total</v>
      </c>
      <c r="O17" s="20" t="str">
        <f>IF(ISTEXT(Pivot!E21),Pivot!E21,"")</f>
        <v/>
      </c>
      <c r="P17" s="21" t="e">
        <f>(IF(ISNUMBER(Pivot!F21),Pivot!F21,NA()))*4</f>
        <v>#N/A</v>
      </c>
      <c r="Q17" s="22" t="e">
        <f ca="1">IF(ISNUMBER(INDIRECT(CONCATENATE("'Pivot'!",ADDRESS(U17,MATCH(CONCATENATE("Average of ",$Q$1),Pivot!$5:$5,0))))),INDIRECT(CONCATENATE("'Pivot'!",ADDRESS(U17,MATCH(CONCATENATE("Average of ",$Q$1),Pivot!$5:$5,0))))*$H$2,NA())</f>
        <v>#N/A</v>
      </c>
      <c r="R17" s="161" t="e">
        <f>(IF(ISNUMBER(Pivot!L21),Pivot!L21,NA()))/24</f>
        <v>#N/A</v>
      </c>
      <c r="S17" s="21" t="str">
        <f t="shared" ca="1" si="0"/>
        <v/>
      </c>
      <c r="U17" s="16">
        <f t="shared" si="1"/>
        <v>21</v>
      </c>
    </row>
    <row r="18" spans="2:21" ht="15" customHeight="1" x14ac:dyDescent="0.15">
      <c r="B18" s="138"/>
      <c r="C18" s="139"/>
      <c r="D18" s="139"/>
      <c r="E18" s="140"/>
      <c r="F18" s="147"/>
      <c r="G18" s="27"/>
      <c r="H18" s="27"/>
      <c r="I18" s="28"/>
      <c r="N18" s="77" t="str">
        <f>IF(ISTEXT(Pivot!D22),Pivot!D22,N17)</f>
        <v>Dallas Total</v>
      </c>
      <c r="O18" s="20" t="str">
        <f>IF(ISTEXT(Pivot!E22),Pivot!E22,"")</f>
        <v/>
      </c>
      <c r="P18" s="21" t="e">
        <f>(IF(ISNUMBER(Pivot!F22),Pivot!F22,NA()))*4</f>
        <v>#N/A</v>
      </c>
      <c r="Q18" s="22" t="e">
        <f ca="1">IF(ISNUMBER(INDIRECT(CONCATENATE("'Pivot'!",ADDRESS(U18,MATCH(CONCATENATE("Average of ",$Q$1),Pivot!$5:$5,0))))),INDIRECT(CONCATENATE("'Pivot'!",ADDRESS(U18,MATCH(CONCATENATE("Average of ",$Q$1),Pivot!$5:$5,0))))*$H$2,NA())</f>
        <v>#N/A</v>
      </c>
      <c r="R18" s="161" t="e">
        <f>(IF(ISNUMBER(Pivot!L22),Pivot!L22,NA()))/24</f>
        <v>#N/A</v>
      </c>
      <c r="S18" s="21" t="str">
        <f t="shared" ca="1" si="0"/>
        <v/>
      </c>
      <c r="U18" s="16">
        <f t="shared" si="1"/>
        <v>22</v>
      </c>
    </row>
    <row r="19" spans="2:21" ht="15" customHeight="1" x14ac:dyDescent="0.15">
      <c r="B19" s="138"/>
      <c r="C19" s="139"/>
      <c r="D19" s="139"/>
      <c r="E19" s="140"/>
      <c r="F19" s="147"/>
      <c r="G19" s="27"/>
      <c r="H19" s="27"/>
      <c r="I19" s="28"/>
      <c r="N19" s="77" t="str">
        <f>IF(ISTEXT(Pivot!D23),Pivot!D23,N18)</f>
        <v>Dallas Total</v>
      </c>
      <c r="O19" s="20" t="str">
        <f>IF(ISTEXT(Pivot!E23),Pivot!E23,"")</f>
        <v/>
      </c>
      <c r="P19" s="21" t="e">
        <f>(IF(ISNUMBER(Pivot!F23),Pivot!F23,NA()))*4</f>
        <v>#N/A</v>
      </c>
      <c r="Q19" s="22" t="e">
        <f ca="1">IF(ISNUMBER(INDIRECT(CONCATENATE("'Pivot'!",ADDRESS(U19,MATCH(CONCATENATE("Average of ",$Q$1),Pivot!$5:$5,0))))),INDIRECT(CONCATENATE("'Pivot'!",ADDRESS(U19,MATCH(CONCATENATE("Average of ",$Q$1),Pivot!$5:$5,0))))*$H$2,NA())</f>
        <v>#N/A</v>
      </c>
      <c r="R19" s="161" t="e">
        <f>(IF(ISNUMBER(Pivot!L23),Pivot!L23,NA()))/24</f>
        <v>#N/A</v>
      </c>
      <c r="S19" s="21" t="str">
        <f t="shared" ca="1" si="0"/>
        <v/>
      </c>
      <c r="U19" s="16">
        <f t="shared" si="1"/>
        <v>23</v>
      </c>
    </row>
    <row r="20" spans="2:21" ht="15" customHeight="1" x14ac:dyDescent="0.15">
      <c r="B20" s="138"/>
      <c r="C20" s="139"/>
      <c r="D20" s="139"/>
      <c r="E20" s="140"/>
      <c r="F20" s="147"/>
      <c r="G20" s="27"/>
      <c r="H20" s="27"/>
      <c r="I20" s="28"/>
      <c r="N20" s="77" t="str">
        <f>IF(ISTEXT(Pivot!D24),Pivot!D24,N19)</f>
        <v>Dallas Total</v>
      </c>
      <c r="O20" s="20" t="str">
        <f>IF(ISTEXT(Pivot!E24),Pivot!E24,"")</f>
        <v/>
      </c>
      <c r="P20" s="21" t="e">
        <f>(IF(ISNUMBER(Pivot!F24),Pivot!F24,NA()))*4</f>
        <v>#N/A</v>
      </c>
      <c r="Q20" s="22" t="e">
        <f ca="1">IF(ISNUMBER(INDIRECT(CONCATENATE("'Pivot'!",ADDRESS(U20,MATCH(CONCATENATE("Average of ",$Q$1),Pivot!$5:$5,0))))),INDIRECT(CONCATENATE("'Pivot'!",ADDRESS(U20,MATCH(CONCATENATE("Average of ",$Q$1),Pivot!$5:$5,0))))*$H$2,NA())</f>
        <v>#N/A</v>
      </c>
      <c r="R20" s="161" t="e">
        <f>(IF(ISNUMBER(Pivot!L24),Pivot!L24,NA()))/24</f>
        <v>#N/A</v>
      </c>
      <c r="S20" s="21" t="str">
        <f t="shared" ca="1" si="0"/>
        <v/>
      </c>
      <c r="U20" s="16">
        <f t="shared" si="1"/>
        <v>24</v>
      </c>
    </row>
    <row r="21" spans="2:21" ht="15" customHeight="1" x14ac:dyDescent="0.15">
      <c r="B21" s="138"/>
      <c r="C21" s="139"/>
      <c r="D21" s="139"/>
      <c r="E21" s="140"/>
      <c r="F21" s="147"/>
      <c r="G21" s="27"/>
      <c r="H21" s="27"/>
      <c r="I21" s="28"/>
      <c r="N21" s="77" t="str">
        <f>IF(ISTEXT(Pivot!D25),Pivot!D25,N20)</f>
        <v>Dallas Total</v>
      </c>
      <c r="O21" s="20" t="str">
        <f>IF(ISTEXT(Pivot!E25),Pivot!E25,"")</f>
        <v/>
      </c>
      <c r="P21" s="21" t="e">
        <f>(IF(ISNUMBER(Pivot!F25),Pivot!F25,NA()))*4</f>
        <v>#N/A</v>
      </c>
      <c r="Q21" s="22" t="e">
        <f ca="1">IF(ISNUMBER(INDIRECT(CONCATENATE("'Pivot'!",ADDRESS(U21,MATCH(CONCATENATE("Average of ",$Q$1),Pivot!$5:$5,0))))),INDIRECT(CONCATENATE("'Pivot'!",ADDRESS(U21,MATCH(CONCATENATE("Average of ",$Q$1),Pivot!$5:$5,0))))*$H$2,NA())</f>
        <v>#N/A</v>
      </c>
      <c r="R21" s="161" t="e">
        <f>(IF(ISNUMBER(Pivot!L25),Pivot!L25,NA()))/24</f>
        <v>#N/A</v>
      </c>
      <c r="S21" s="21" t="str">
        <f t="shared" ca="1" si="0"/>
        <v/>
      </c>
      <c r="U21" s="16">
        <f t="shared" si="1"/>
        <v>25</v>
      </c>
    </row>
    <row r="22" spans="2:21" ht="15" customHeight="1" x14ac:dyDescent="0.15">
      <c r="B22" s="138"/>
      <c r="C22" s="139"/>
      <c r="D22" s="139"/>
      <c r="E22" s="140"/>
      <c r="F22" s="147"/>
      <c r="G22" s="27"/>
      <c r="H22" s="27"/>
      <c r="I22" s="28"/>
      <c r="N22" s="77" t="str">
        <f>IF(ISTEXT(Pivot!D26),Pivot!D26,N21)</f>
        <v>Dallas Total</v>
      </c>
      <c r="O22" s="20" t="str">
        <f>IF(ISTEXT(Pivot!E26),Pivot!E26,"")</f>
        <v/>
      </c>
      <c r="P22" s="21" t="e">
        <f>(IF(ISNUMBER(Pivot!F26),Pivot!F26,NA()))*4</f>
        <v>#N/A</v>
      </c>
      <c r="Q22" s="22" t="e">
        <f ca="1">IF(ISNUMBER(INDIRECT(CONCATENATE("'Pivot'!",ADDRESS(U22,MATCH(CONCATENATE("Average of ",$Q$1),Pivot!$5:$5,0))))),INDIRECT(CONCATENATE("'Pivot'!",ADDRESS(U22,MATCH(CONCATENATE("Average of ",$Q$1),Pivot!$5:$5,0))))*$H$2,NA())</f>
        <v>#N/A</v>
      </c>
      <c r="R22" s="161" t="e">
        <f>(IF(ISNUMBER(Pivot!L26),Pivot!L26,NA()))/24</f>
        <v>#N/A</v>
      </c>
      <c r="S22" s="21" t="str">
        <f t="shared" ca="1" si="0"/>
        <v/>
      </c>
      <c r="U22" s="16">
        <f t="shared" si="1"/>
        <v>26</v>
      </c>
    </row>
    <row r="23" spans="2:21" ht="15" customHeight="1" x14ac:dyDescent="0.15">
      <c r="B23" s="138"/>
      <c r="C23" s="139"/>
      <c r="D23" s="139"/>
      <c r="E23" s="140"/>
      <c r="F23" s="147"/>
      <c r="G23" s="27"/>
      <c r="H23" s="27"/>
      <c r="I23" s="28"/>
      <c r="N23" s="77" t="str">
        <f>IF(ISTEXT(Pivot!D27),Pivot!D27,N22)</f>
        <v>Dallas Total</v>
      </c>
      <c r="O23" s="20" t="str">
        <f>IF(ISTEXT(Pivot!E27),Pivot!E27,"")</f>
        <v/>
      </c>
      <c r="P23" s="21" t="e">
        <f>(IF(ISNUMBER(Pivot!F27),Pivot!F27,NA()))*4</f>
        <v>#N/A</v>
      </c>
      <c r="Q23" s="22" t="e">
        <f ca="1">IF(ISNUMBER(INDIRECT(CONCATENATE("'Pivot'!",ADDRESS(U23,MATCH(CONCATENATE("Average of ",$Q$1),Pivot!$5:$5,0))))),INDIRECT(CONCATENATE("'Pivot'!",ADDRESS(U23,MATCH(CONCATENATE("Average of ",$Q$1),Pivot!$5:$5,0))))*$H$2,NA())</f>
        <v>#N/A</v>
      </c>
      <c r="R23" s="161" t="e">
        <f>(IF(ISNUMBER(Pivot!L27),Pivot!L27,NA()))/24</f>
        <v>#N/A</v>
      </c>
      <c r="S23" s="21" t="str">
        <f t="shared" ca="1" si="0"/>
        <v/>
      </c>
      <c r="U23" s="16">
        <f>U21+1</f>
        <v>26</v>
      </c>
    </row>
    <row r="24" spans="2:21" ht="15" customHeight="1" x14ac:dyDescent="0.15">
      <c r="B24" s="138"/>
      <c r="C24" s="139"/>
      <c r="D24" s="139"/>
      <c r="E24" s="140"/>
      <c r="F24" s="147"/>
      <c r="G24" s="27"/>
      <c r="H24" s="27"/>
      <c r="I24" s="28"/>
      <c r="N24" s="77" t="str">
        <f>IF(ISTEXT(Pivot!D28),Pivot!D28,N23)</f>
        <v>Dallas Total</v>
      </c>
      <c r="O24" s="20" t="str">
        <f>IF(ISTEXT(Pivot!E28),Pivot!E28,"")</f>
        <v/>
      </c>
      <c r="P24" s="21" t="e">
        <f>(IF(ISNUMBER(Pivot!F28),Pivot!F28,NA()))*4</f>
        <v>#N/A</v>
      </c>
      <c r="Q24" s="22" t="e">
        <f ca="1">IF(ISNUMBER(INDIRECT(CONCATENATE("'Pivot'!",ADDRESS(U24,MATCH(CONCATENATE("Average of ",$Q$1),Pivot!$5:$5,0))))),INDIRECT(CONCATENATE("'Pivot'!",ADDRESS(U24,MATCH(CONCATENATE("Average of ",$Q$1),Pivot!$5:$5,0))))*$H$2,NA())</f>
        <v>#N/A</v>
      </c>
      <c r="R24" s="161" t="e">
        <f>(IF(ISNUMBER(Pivot!L28),Pivot!L28,NA()))/24</f>
        <v>#N/A</v>
      </c>
      <c r="S24" s="21" t="str">
        <f t="shared" ca="1" si="0"/>
        <v/>
      </c>
      <c r="U24" s="16">
        <f t="shared" si="1"/>
        <v>27</v>
      </c>
    </row>
    <row r="25" spans="2:21" ht="15" customHeight="1" x14ac:dyDescent="0.15">
      <c r="B25" s="138"/>
      <c r="C25" s="139"/>
      <c r="D25" s="139"/>
      <c r="E25" s="140"/>
      <c r="F25" s="147"/>
      <c r="G25" s="27"/>
      <c r="H25" s="27"/>
      <c r="I25" s="28"/>
      <c r="N25" s="77" t="str">
        <f>IF(ISTEXT(Pivot!D29),Pivot!D29,N24)</f>
        <v>Dallas Total</v>
      </c>
      <c r="O25" s="20" t="str">
        <f>IF(ISTEXT(Pivot!E29),Pivot!E29,"")</f>
        <v/>
      </c>
      <c r="P25" s="21" t="e">
        <f>(IF(ISNUMBER(Pivot!F29),Pivot!F29,NA()))*4</f>
        <v>#N/A</v>
      </c>
      <c r="Q25" s="22" t="e">
        <f ca="1">IF(ISNUMBER(INDIRECT(CONCATENATE("'Pivot'!",ADDRESS(U25,MATCH(CONCATENATE("Average of ",$Q$1),Pivot!$5:$5,0))))),INDIRECT(CONCATENATE("'Pivot'!",ADDRESS(U25,MATCH(CONCATENATE("Average of ",$Q$1),Pivot!$5:$5,0))))*$H$2,NA())</f>
        <v>#N/A</v>
      </c>
      <c r="R25" s="161" t="e">
        <f>(IF(ISNUMBER(Pivot!L29),Pivot!L29,NA()))/24</f>
        <v>#N/A</v>
      </c>
      <c r="S25" s="21" t="str">
        <f t="shared" ca="1" si="0"/>
        <v/>
      </c>
      <c r="U25" s="16">
        <f t="shared" si="1"/>
        <v>28</v>
      </c>
    </row>
    <row r="26" spans="2:21" ht="15" customHeight="1" x14ac:dyDescent="0.15">
      <c r="B26" s="138"/>
      <c r="C26" s="139"/>
      <c r="D26" s="139"/>
      <c r="E26" s="140"/>
      <c r="F26" s="147"/>
      <c r="G26" s="27"/>
      <c r="H26" s="27"/>
      <c r="I26" s="28"/>
      <c r="N26" s="77" t="str">
        <f>IF(ISTEXT(Pivot!D30),Pivot!D30,N25)</f>
        <v>Dallas Total</v>
      </c>
      <c r="O26" s="20" t="str">
        <f>IF(ISTEXT(Pivot!E30),Pivot!E30,"")</f>
        <v/>
      </c>
      <c r="P26" s="21" t="e">
        <f>(IF(ISNUMBER(Pivot!F30),Pivot!F30,NA()))*4</f>
        <v>#N/A</v>
      </c>
      <c r="Q26" s="22" t="e">
        <f ca="1">IF(ISNUMBER(INDIRECT(CONCATENATE("'Pivot'!",ADDRESS(U26,MATCH(CONCATENATE("Average of ",$Q$1),Pivot!$5:$5,0))))),INDIRECT(CONCATENATE("'Pivot'!",ADDRESS(U26,MATCH(CONCATENATE("Average of ",$Q$1),Pivot!$5:$5,0))))*$H$2,NA())</f>
        <v>#N/A</v>
      </c>
      <c r="R26" s="161" t="e">
        <f>(IF(ISNUMBER(Pivot!L30),Pivot!L30,NA()))/24</f>
        <v>#N/A</v>
      </c>
      <c r="S26" s="21" t="str">
        <f t="shared" ca="1" si="0"/>
        <v/>
      </c>
      <c r="U26" s="16">
        <f t="shared" si="1"/>
        <v>29</v>
      </c>
    </row>
    <row r="27" spans="2:21" ht="15" customHeight="1" x14ac:dyDescent="0.15">
      <c r="B27" s="138"/>
      <c r="C27" s="139"/>
      <c r="D27" s="139"/>
      <c r="E27" s="140"/>
      <c r="F27" s="147"/>
      <c r="G27" s="27"/>
      <c r="H27" s="27"/>
      <c r="I27" s="28"/>
      <c r="N27" s="77" t="str">
        <f>IF(ISTEXT(Pivot!D31),Pivot!D31,N26)</f>
        <v>Dallas Total</v>
      </c>
      <c r="O27" s="20" t="str">
        <f>IF(ISTEXT(Pivot!E31),Pivot!E31,"")</f>
        <v/>
      </c>
      <c r="P27" s="21" t="e">
        <f>(IF(ISNUMBER(Pivot!F31),Pivot!F31,NA()))*4</f>
        <v>#N/A</v>
      </c>
      <c r="Q27" s="22" t="e">
        <f ca="1">IF(ISNUMBER(INDIRECT(CONCATENATE("'Pivot'!",ADDRESS(U27,MATCH(CONCATENATE("Average of ",$Q$1),Pivot!$5:$5,0))))),INDIRECT(CONCATENATE("'Pivot'!",ADDRESS(U27,MATCH(CONCATENATE("Average of ",$Q$1),Pivot!$5:$5,0))))*$H$2,NA())</f>
        <v>#N/A</v>
      </c>
      <c r="R27" s="161" t="e">
        <f>(IF(ISNUMBER(Pivot!L31),Pivot!L31,NA()))/24</f>
        <v>#N/A</v>
      </c>
      <c r="S27" s="21" t="str">
        <f t="shared" ca="1" si="0"/>
        <v/>
      </c>
      <c r="U27" s="16">
        <f t="shared" si="1"/>
        <v>30</v>
      </c>
    </row>
    <row r="28" spans="2:21" ht="15" customHeight="1" x14ac:dyDescent="0.15">
      <c r="B28" s="138"/>
      <c r="C28" s="139"/>
      <c r="D28" s="139"/>
      <c r="E28" s="140"/>
      <c r="F28" s="147"/>
      <c r="G28" s="27"/>
      <c r="H28" s="27"/>
      <c r="I28" s="28"/>
      <c r="N28" s="77" t="str">
        <f>IF(ISTEXT(Pivot!D32),Pivot!D32,N27)</f>
        <v>Dallas Total</v>
      </c>
      <c r="O28" s="20" t="str">
        <f>IF(ISTEXT(Pivot!E32),Pivot!E32,"")</f>
        <v/>
      </c>
      <c r="P28" s="21" t="e">
        <f>(IF(ISNUMBER(Pivot!F32),Pivot!F32,NA()))*4</f>
        <v>#N/A</v>
      </c>
      <c r="Q28" s="22" t="e">
        <f ca="1">IF(ISNUMBER(INDIRECT(CONCATENATE("'Pivot'!",ADDRESS(U28,MATCH(CONCATENATE("Average of ",$Q$1),Pivot!$5:$5,0))))),INDIRECT(CONCATENATE("'Pivot'!",ADDRESS(U28,MATCH(CONCATENATE("Average of ",$Q$1),Pivot!$5:$5,0))))*$H$2,NA())</f>
        <v>#N/A</v>
      </c>
      <c r="R28" s="161" t="e">
        <f>(IF(ISNUMBER(Pivot!L32),Pivot!L32,NA()))/24</f>
        <v>#N/A</v>
      </c>
      <c r="S28" s="21" t="str">
        <f ca="1">IF(AND(ISNUMBER(P28),ISNUMBER(Q28)),SUM(P28:Q28),"")</f>
        <v/>
      </c>
      <c r="U28" s="16">
        <f t="shared" si="1"/>
        <v>31</v>
      </c>
    </row>
    <row r="29" spans="2:21" ht="15" customHeight="1" x14ac:dyDescent="0.15">
      <c r="B29" s="142"/>
      <c r="C29" s="143"/>
      <c r="D29" s="143"/>
      <c r="E29" s="131"/>
      <c r="F29" s="144"/>
      <c r="G29" s="144"/>
      <c r="H29" s="144"/>
      <c r="I29" s="145"/>
      <c r="K29" s="16" t="e">
        <f>MATCH(#REF!,$N:$N,0)</f>
        <v>#REF!</v>
      </c>
      <c r="L29" s="16" t="e">
        <f>MATCH(CONCATENATE(#REF!," Total"),$N:$N,0)-1</f>
        <v>#REF!</v>
      </c>
      <c r="M29" s="16">
        <f t="shared" ca="1" si="6"/>
        <v>0</v>
      </c>
      <c r="N29" s="77" t="str">
        <f>IF(ISTEXT(Pivot!D33),Pivot!D33,N28)</f>
        <v>Dallas Total</v>
      </c>
      <c r="O29" s="20" t="str">
        <f>IF(ISTEXT(Pivot!E33),Pivot!E33,"")</f>
        <v/>
      </c>
      <c r="P29" s="21" t="e">
        <f>(IF(ISNUMBER(Pivot!F33),Pivot!F33,NA()))*4</f>
        <v>#N/A</v>
      </c>
      <c r="Q29" s="22" t="e">
        <f ca="1">IF(ISNUMBER(INDIRECT(CONCATENATE("'Pivot'!",ADDRESS(U29,MATCH(CONCATENATE("Average of ",$Q$1),Pivot!$5:$5,0))))),INDIRECT(CONCATENATE("'Pivot'!",ADDRESS(U29,MATCH(CONCATENATE("Average of ",$Q$1),Pivot!$5:$5,0))))*$H$2,NA())</f>
        <v>#N/A</v>
      </c>
      <c r="R29" s="161" t="e">
        <f>(IF(ISNUMBER(Pivot!L33),Pivot!L33,NA()))/24</f>
        <v>#N/A</v>
      </c>
      <c r="S29" s="21" t="str">
        <f t="shared" ca="1" si="0"/>
        <v/>
      </c>
      <c r="U29" s="16">
        <f>U28+1</f>
        <v>32</v>
      </c>
    </row>
    <row r="30" spans="2:21" ht="15" customHeight="1" x14ac:dyDescent="0.15">
      <c r="B30" s="263" t="s">
        <v>205</v>
      </c>
      <c r="C30" s="264"/>
      <c r="D30" s="264"/>
      <c r="E30" s="264"/>
      <c r="F30" s="264"/>
      <c r="G30" s="264"/>
      <c r="H30" s="264"/>
      <c r="I30" s="265"/>
      <c r="K30" s="16" t="e">
        <f>MATCH(#REF!,$N:$N,0)</f>
        <v>#REF!</v>
      </c>
      <c r="L30" s="16" t="e">
        <f>MATCH(CONCATENATE(#REF!," Total"),$N:$N,0)-1</f>
        <v>#REF!</v>
      </c>
      <c r="M30" s="16">
        <f t="shared" ca="1" si="6"/>
        <v>0</v>
      </c>
      <c r="N30" s="77" t="str">
        <f>IF(ISTEXT(Pivot!D34),Pivot!D34,N29)</f>
        <v>Dallas Total</v>
      </c>
      <c r="O30" s="20" t="str">
        <f>IF(ISTEXT(Pivot!E34),Pivot!E34,"")</f>
        <v/>
      </c>
      <c r="P30" s="21" t="e">
        <f>(IF(ISNUMBER(Pivot!F34),Pivot!F34,NA()))*4</f>
        <v>#N/A</v>
      </c>
      <c r="Q30" s="22" t="e">
        <f ca="1">IF(ISNUMBER(INDIRECT(CONCATENATE("'Pivot'!",ADDRESS(U30,MATCH(CONCATENATE("Average of ",$Q$1),Pivot!$5:$5,0))))),INDIRECT(CONCATENATE("'Pivot'!",ADDRESS(U30,MATCH(CONCATENATE("Average of ",$Q$1),Pivot!$5:$5,0))))*$H$2,NA())</f>
        <v>#N/A</v>
      </c>
      <c r="R30" s="161" t="e">
        <f>(IF(ISNUMBER(Pivot!L34),Pivot!L34,NA()))/24</f>
        <v>#N/A</v>
      </c>
      <c r="S30" s="21" t="str">
        <f t="shared" ca="1" si="0"/>
        <v/>
      </c>
      <c r="U30" s="16">
        <f t="shared" si="1"/>
        <v>33</v>
      </c>
    </row>
    <row r="31" spans="2:21" ht="15" customHeight="1" x14ac:dyDescent="0.15">
      <c r="B31" s="266"/>
      <c r="C31" s="267"/>
      <c r="D31" s="267"/>
      <c r="E31" s="267"/>
      <c r="F31" s="267"/>
      <c r="G31" s="267"/>
      <c r="H31" s="267"/>
      <c r="I31" s="268"/>
      <c r="K31" s="16" t="e">
        <f>MATCH(#REF!,$N:$N,0)</f>
        <v>#REF!</v>
      </c>
      <c r="L31" s="16" t="e">
        <f>MATCH(CONCATENATE(#REF!," Total"),$N:$N,0)-1</f>
        <v>#REF!</v>
      </c>
      <c r="M31" s="16">
        <f t="shared" ca="1" si="6"/>
        <v>0</v>
      </c>
      <c r="N31" s="77" t="str">
        <f>IF(ISTEXT(Pivot!D35),Pivot!D35,N30)</f>
        <v>Dallas Total</v>
      </c>
      <c r="O31" s="20" t="str">
        <f>IF(ISTEXT(Pivot!E35),Pivot!E35,"")</f>
        <v/>
      </c>
      <c r="P31" s="21" t="e">
        <f>(IF(ISNUMBER(Pivot!F35),Pivot!F35,NA()))*4</f>
        <v>#N/A</v>
      </c>
      <c r="Q31" s="22" t="e">
        <f ca="1">IF(ISNUMBER(INDIRECT(CONCATENATE("'Pivot'!",ADDRESS(U31,MATCH(CONCATENATE("Average of ",$Q$1),Pivot!$5:$5,0))))),INDIRECT(CONCATENATE("'Pivot'!",ADDRESS(U31,MATCH(CONCATENATE("Average of ",$Q$1),Pivot!$5:$5,0))))*$H$2,NA())</f>
        <v>#N/A</v>
      </c>
      <c r="R31" s="161" t="e">
        <f>(IF(ISNUMBER(Pivot!L35),Pivot!L35,NA()))/24</f>
        <v>#N/A</v>
      </c>
      <c r="S31" s="21" t="str">
        <f t="shared" ca="1" si="0"/>
        <v/>
      </c>
      <c r="U31" s="16">
        <f t="shared" si="1"/>
        <v>34</v>
      </c>
    </row>
    <row r="32" spans="2:21" ht="15" customHeight="1" x14ac:dyDescent="0.15">
      <c r="B32" s="266"/>
      <c r="C32" s="267"/>
      <c r="D32" s="267"/>
      <c r="E32" s="267"/>
      <c r="F32" s="267"/>
      <c r="G32" s="267"/>
      <c r="H32" s="267"/>
      <c r="I32" s="268"/>
      <c r="K32" s="16" t="e">
        <f>MATCH(#REF!,$N:$N,0)</f>
        <v>#REF!</v>
      </c>
      <c r="L32" s="16" t="e">
        <f>MATCH(CONCATENATE(#REF!," Total"),$N:$N,0)-1</f>
        <v>#REF!</v>
      </c>
      <c r="M32" s="16">
        <f t="shared" ca="1" si="6"/>
        <v>0</v>
      </c>
      <c r="N32" s="77" t="str">
        <f>IF(ISTEXT(Pivot!D36),Pivot!D36,N31)</f>
        <v>Dallas Total</v>
      </c>
      <c r="O32" s="20" t="str">
        <f>IF(ISTEXT(Pivot!E36),Pivot!E36,"")</f>
        <v/>
      </c>
      <c r="P32" s="21" t="e">
        <f>(IF(ISNUMBER(Pivot!F36),Pivot!F36,NA()))*4</f>
        <v>#N/A</v>
      </c>
      <c r="Q32" s="22" t="e">
        <f ca="1">IF(ISNUMBER(INDIRECT(CONCATENATE("'Pivot'!",ADDRESS(U32,MATCH(CONCATENATE("Average of ",$Q$1),Pivot!$5:$5,0))))),INDIRECT(CONCATENATE("'Pivot'!",ADDRESS(U32,MATCH(CONCATENATE("Average of ",$Q$1),Pivot!$5:$5,0))))*$H$2,NA())</f>
        <v>#N/A</v>
      </c>
      <c r="R32" s="161" t="e">
        <f>(IF(ISNUMBER(Pivot!L36),Pivot!L36,NA()))/24</f>
        <v>#N/A</v>
      </c>
      <c r="S32" s="21" t="str">
        <f t="shared" ca="1" si="0"/>
        <v/>
      </c>
      <c r="U32" s="16">
        <f t="shared" si="1"/>
        <v>35</v>
      </c>
    </row>
    <row r="33" spans="2:21" ht="15" customHeight="1" x14ac:dyDescent="0.15">
      <c r="B33" s="269"/>
      <c r="C33" s="270"/>
      <c r="D33" s="270"/>
      <c r="E33" s="270"/>
      <c r="F33" s="270"/>
      <c r="G33" s="270"/>
      <c r="H33" s="270"/>
      <c r="I33" s="271"/>
      <c r="K33" s="16" t="e">
        <f>MATCH($E29,$N:$N,0)</f>
        <v>#N/A</v>
      </c>
      <c r="L33" s="16" t="e">
        <f>MATCH(CONCATENATE($E29," Total"),$N:$N,0)-1</f>
        <v>#N/A</v>
      </c>
      <c r="M33" s="16">
        <f t="shared" ca="1" si="6"/>
        <v>0</v>
      </c>
      <c r="N33" s="77" t="str">
        <f>IF(ISTEXT(Pivot!D37),Pivot!D37,N32)</f>
        <v>Dallas Total</v>
      </c>
      <c r="O33" s="20" t="str">
        <f>IF(ISTEXT(Pivot!E37),Pivot!E37,"")</f>
        <v/>
      </c>
      <c r="P33" s="21" t="e">
        <f>(IF(ISNUMBER(Pivot!F37),Pivot!F37,NA()))*4</f>
        <v>#N/A</v>
      </c>
      <c r="Q33" s="22" t="e">
        <f ca="1">IF(ISNUMBER(INDIRECT(CONCATENATE("'Pivot'!",ADDRESS(U33,MATCH(CONCATENATE("Average of ",$Q$1),Pivot!$5:$5,0))))),INDIRECT(CONCATENATE("'Pivot'!",ADDRESS(U33,MATCH(CONCATENATE("Average of ",$Q$1),Pivot!$5:$5,0))))*$H$2,NA())</f>
        <v>#N/A</v>
      </c>
      <c r="R33" s="161" t="e">
        <f>(IF(ISNUMBER(Pivot!L37),Pivot!L37,NA()))/24</f>
        <v>#N/A</v>
      </c>
      <c r="S33" s="21" t="str">
        <f t="shared" ca="1" si="0"/>
        <v/>
      </c>
      <c r="U33" s="16">
        <f t="shared" si="1"/>
        <v>36</v>
      </c>
    </row>
    <row r="34" spans="2:21" ht="45" customHeight="1" x14ac:dyDescent="0.15">
      <c r="B34" s="166" t="s">
        <v>195</v>
      </c>
      <c r="C34" s="167"/>
      <c r="D34" s="168"/>
      <c r="K34" s="16" t="e">
        <f>MATCH($E30,$N:$N,0)</f>
        <v>#N/A</v>
      </c>
      <c r="L34" s="16" t="e">
        <f>MATCH(CONCATENATE($E30," Total"),$N:$N,0)-1</f>
        <v>#N/A</v>
      </c>
      <c r="M34" s="16">
        <f t="shared" ca="1" si="6"/>
        <v>0</v>
      </c>
      <c r="N34" s="77" t="str">
        <f>IF(ISTEXT(Pivot!D38),Pivot!D38,N33)</f>
        <v>Dallas Total</v>
      </c>
      <c r="O34" s="20" t="str">
        <f>IF(ISTEXT(Pivot!E38),Pivot!E38,"")</f>
        <v/>
      </c>
      <c r="P34" s="21" t="e">
        <f>(IF(ISNUMBER(Pivot!F38),Pivot!F38,NA()))*4</f>
        <v>#N/A</v>
      </c>
      <c r="Q34" s="22" t="e">
        <f ca="1">IF(ISNUMBER(INDIRECT(CONCATENATE("'Pivot'!",ADDRESS(U34,MATCH(CONCATENATE("Average of ",$Q$1),Pivot!$5:$5,0))))),INDIRECT(CONCATENATE("'Pivot'!",ADDRESS(U34,MATCH(CONCATENATE("Average of ",$Q$1),Pivot!$5:$5,0))))*$H$2,NA())</f>
        <v>#N/A</v>
      </c>
      <c r="R34" s="161" t="e">
        <f>(IF(ISNUMBER(Pivot!L38),Pivot!L38,NA()))/24</f>
        <v>#N/A</v>
      </c>
      <c r="S34" s="21" t="str">
        <f t="shared" ca="1" si="0"/>
        <v/>
      </c>
      <c r="U34" s="16">
        <f>U33+1</f>
        <v>37</v>
      </c>
    </row>
    <row r="35" spans="2:21" ht="15" customHeight="1" x14ac:dyDescent="0.15">
      <c r="K35" s="16" t="e">
        <f>MATCH($E31,$N:$N,0)</f>
        <v>#N/A</v>
      </c>
      <c r="L35" s="16" t="e">
        <f>MATCH(CONCATENATE($E31," Total"),$N:$N,0)-1</f>
        <v>#N/A</v>
      </c>
      <c r="M35" s="16">
        <f t="shared" ca="1" si="6"/>
        <v>0</v>
      </c>
      <c r="N35" s="77" t="str">
        <f>IF(ISTEXT(Pivot!D39),Pivot!D39,N34)</f>
        <v>Dallas Total</v>
      </c>
      <c r="O35" s="20" t="str">
        <f>IF(ISTEXT(Pivot!E39),Pivot!E39,"")</f>
        <v/>
      </c>
      <c r="P35" s="21" t="e">
        <f>(IF(ISNUMBER(Pivot!F39),Pivot!F39,NA()))*4</f>
        <v>#N/A</v>
      </c>
      <c r="Q35" s="22" t="e">
        <f ca="1">IF(ISNUMBER(INDIRECT(CONCATENATE("'Pivot'!",ADDRESS(U35,MATCH(CONCATENATE("Average of ",$Q$1),Pivot!$5:$5,0))))),INDIRECT(CONCATENATE("'Pivot'!",ADDRESS(U35,MATCH(CONCATENATE("Average of ",$Q$1),Pivot!$5:$5,0))))*$H$2,NA())</f>
        <v>#N/A</v>
      </c>
      <c r="R35" s="161" t="e">
        <f>(IF(ISNUMBER(Pivot!L39),Pivot!L39,NA()))/24</f>
        <v>#N/A</v>
      </c>
      <c r="S35" s="21" t="str">
        <f t="shared" ca="1" si="0"/>
        <v/>
      </c>
      <c r="U35" s="16">
        <f t="shared" si="1"/>
        <v>38</v>
      </c>
    </row>
    <row r="36" spans="2:21" ht="15" customHeight="1" x14ac:dyDescent="0.15">
      <c r="K36" s="16" t="e">
        <f>MATCH($E32,$N:$N,0)</f>
        <v>#N/A</v>
      </c>
      <c r="L36" s="16" t="e">
        <f>MATCH(CONCATENATE($E32," Total"),$N:$N,0)-1</f>
        <v>#N/A</v>
      </c>
      <c r="M36" s="16">
        <f t="shared" ca="1" si="6"/>
        <v>0</v>
      </c>
      <c r="N36" s="77" t="str">
        <f>IF(ISTEXT(Pivot!D40),Pivot!D40,N35)</f>
        <v>Dallas Total</v>
      </c>
      <c r="O36" s="20" t="str">
        <f>IF(ISTEXT(Pivot!E40),Pivot!E40,"")</f>
        <v/>
      </c>
      <c r="P36" s="21" t="e">
        <f>(IF(ISNUMBER(Pivot!F40),Pivot!F40,NA()))*4</f>
        <v>#N/A</v>
      </c>
      <c r="Q36" s="22" t="e">
        <f ca="1">IF(ISNUMBER(INDIRECT(CONCATENATE("'Pivot'!",ADDRESS(U36,MATCH(CONCATENATE("Average of ",$Q$1),Pivot!$5:$5,0))))),INDIRECT(CONCATENATE("'Pivot'!",ADDRESS(U36,MATCH(CONCATENATE("Average of ",$Q$1),Pivot!$5:$5,0))))*$H$2,NA())</f>
        <v>#N/A</v>
      </c>
      <c r="R36" s="161" t="e">
        <f>(IF(ISNUMBER(Pivot!L40),Pivot!L40,NA()))/24</f>
        <v>#N/A</v>
      </c>
      <c r="S36" s="21" t="str">
        <f t="shared" ca="1" si="0"/>
        <v/>
      </c>
      <c r="U36" s="16">
        <f>U35+1</f>
        <v>39</v>
      </c>
    </row>
    <row r="37" spans="2:21" ht="15" customHeight="1" x14ac:dyDescent="0.15">
      <c r="K37" s="16" t="e">
        <f>MATCH($E33,$N:$N,0)</f>
        <v>#N/A</v>
      </c>
      <c r="L37" s="16" t="e">
        <f>MATCH(CONCATENATE($E33," Total"),$N:$N,0)-1</f>
        <v>#N/A</v>
      </c>
      <c r="M37" s="16">
        <f t="shared" ca="1" si="6"/>
        <v>0</v>
      </c>
      <c r="N37" s="77" t="str">
        <f>IF(ISTEXT(Pivot!D41),Pivot!D41,N36)</f>
        <v>Dallas Total</v>
      </c>
      <c r="O37" s="20" t="str">
        <f>IF(ISTEXT(Pivot!E41),Pivot!E41,"")</f>
        <v/>
      </c>
      <c r="P37" s="21" t="e">
        <f>(IF(ISNUMBER(Pivot!F41),Pivot!F41,NA()))*4</f>
        <v>#N/A</v>
      </c>
      <c r="Q37" s="22" t="e">
        <f ca="1">IF(ISNUMBER(INDIRECT(CONCATENATE("'Pivot'!",ADDRESS(U37,MATCH(CONCATENATE("Average of ",$Q$1),Pivot!$5:$5,0))))),INDIRECT(CONCATENATE("'Pivot'!",ADDRESS(U37,MATCH(CONCATENATE("Average of ",$Q$1),Pivot!$5:$5,0))))*$H$2,NA())</f>
        <v>#N/A</v>
      </c>
      <c r="R37" s="161" t="e">
        <f>(IF(ISNUMBER(Pivot!L41),Pivot!L41,NA()))/24</f>
        <v>#N/A</v>
      </c>
      <c r="S37" s="21" t="str">
        <f t="shared" ca="1" si="0"/>
        <v/>
      </c>
      <c r="U37" s="16">
        <f t="shared" si="1"/>
        <v>40</v>
      </c>
    </row>
    <row r="38" spans="2:21" ht="15" customHeight="1" x14ac:dyDescent="0.15">
      <c r="E38" s="91"/>
      <c r="F38" s="91"/>
      <c r="G38" s="91"/>
      <c r="H38" s="91"/>
      <c r="I38" s="91"/>
      <c r="N38" s="77" t="str">
        <f>IF(ISTEXT(Pivot!D42),Pivot!D42,N37)</f>
        <v>Dallas Total</v>
      </c>
      <c r="O38" s="20" t="str">
        <f>IF(ISTEXT(Pivot!E42),Pivot!E42,"")</f>
        <v/>
      </c>
      <c r="P38" s="21" t="e">
        <f>(IF(ISNUMBER(Pivot!F42),Pivot!F42,NA()))*4</f>
        <v>#N/A</v>
      </c>
      <c r="Q38" s="22" t="e">
        <f ca="1">IF(ISNUMBER(INDIRECT(CONCATENATE("'Pivot'!",ADDRESS(U38,MATCH(CONCATENATE("Average of ",$Q$1),Pivot!$5:$5,0))))),INDIRECT(CONCATENATE("'Pivot'!",ADDRESS(U38,MATCH(CONCATENATE("Average of ",$Q$1),Pivot!$5:$5,0))))*$H$2,NA())</f>
        <v>#N/A</v>
      </c>
      <c r="R38" s="161" t="e">
        <f>(IF(ISNUMBER(Pivot!L42),Pivot!L42,NA()))/24</f>
        <v>#N/A</v>
      </c>
      <c r="S38" s="21" t="str">
        <f t="shared" ca="1" si="0"/>
        <v/>
      </c>
      <c r="U38" s="16">
        <f t="shared" si="1"/>
        <v>41</v>
      </c>
    </row>
    <row r="39" spans="2:21" ht="15" customHeight="1" x14ac:dyDescent="0.15">
      <c r="B39" s="141"/>
      <c r="C39" s="119"/>
      <c r="D39" s="119"/>
      <c r="E39" s="91"/>
      <c r="F39" s="91"/>
      <c r="G39" s="91"/>
      <c r="H39" s="91"/>
      <c r="I39" s="91"/>
      <c r="N39" s="77" t="str">
        <f>IF(ISTEXT(Pivot!D43),Pivot!D43,N38)</f>
        <v>Dallas Total</v>
      </c>
      <c r="O39" s="20" t="str">
        <f>IF(ISTEXT(Pivot!E43),Pivot!E43,"")</f>
        <v/>
      </c>
      <c r="P39" s="21" t="e">
        <f>(IF(ISNUMBER(Pivot!F43),Pivot!F43,NA()))*4</f>
        <v>#N/A</v>
      </c>
      <c r="Q39" s="22" t="e">
        <f ca="1">IF(ISNUMBER(INDIRECT(CONCATENATE("'Pivot'!",ADDRESS(U39,MATCH(CONCATENATE("Average of ",$Q$1),Pivot!$5:$5,0))))),INDIRECT(CONCATENATE("'Pivot'!",ADDRESS(U39,MATCH(CONCATENATE("Average of ",$Q$1),Pivot!$5:$5,0))))*$H$2,NA())</f>
        <v>#N/A</v>
      </c>
      <c r="R39" s="161" t="e">
        <f>(IF(ISNUMBER(Pivot!L43),Pivot!L43,NA()))/24</f>
        <v>#N/A</v>
      </c>
      <c r="S39" s="21" t="str">
        <f t="shared" ca="1" si="0"/>
        <v/>
      </c>
      <c r="U39" s="16">
        <f t="shared" si="1"/>
        <v>42</v>
      </c>
    </row>
    <row r="40" spans="2:21" ht="15" customHeight="1" x14ac:dyDescent="0.15">
      <c r="B40" s="91"/>
      <c r="C40" s="91"/>
      <c r="D40" s="91"/>
      <c r="E40" s="91"/>
      <c r="F40" s="91"/>
      <c r="G40" s="91"/>
      <c r="H40" s="91"/>
      <c r="I40" s="91"/>
      <c r="N40" s="77" t="str">
        <f>IF(ISTEXT(Pivot!D44),Pivot!D44,N39)</f>
        <v>Dallas Total</v>
      </c>
      <c r="O40" s="20" t="str">
        <f>IF(ISTEXT(Pivot!E44),Pivot!E44,"")</f>
        <v/>
      </c>
      <c r="P40" s="21" t="e">
        <f>(IF(ISNUMBER(Pivot!F44),Pivot!F44,NA()))*4</f>
        <v>#N/A</v>
      </c>
      <c r="Q40" s="22" t="e">
        <f ca="1">IF(ISNUMBER(INDIRECT(CONCATENATE("'Pivot'!",ADDRESS(U40,MATCH(CONCATENATE("Average of ",$Q$1),Pivot!$5:$5,0))))),INDIRECT(CONCATENATE("'Pivot'!",ADDRESS(U40,MATCH(CONCATENATE("Average of ",$Q$1),Pivot!$5:$5,0))))*$H$2,NA())</f>
        <v>#N/A</v>
      </c>
      <c r="R40" s="161" t="e">
        <f>(IF(ISNUMBER(Pivot!L44),Pivot!L44,NA()))/24</f>
        <v>#N/A</v>
      </c>
      <c r="S40" s="21" t="str">
        <f t="shared" ca="1" si="0"/>
        <v/>
      </c>
      <c r="U40" s="16">
        <f t="shared" si="1"/>
        <v>43</v>
      </c>
    </row>
    <row r="41" spans="2:21" ht="15" customHeight="1" x14ac:dyDescent="0.15">
      <c r="B41" s="91"/>
      <c r="C41" s="91"/>
      <c r="D41" s="91"/>
      <c r="E41" s="91"/>
      <c r="F41" s="91"/>
      <c r="G41" s="91"/>
      <c r="H41" s="91"/>
      <c r="I41" s="91"/>
      <c r="N41" s="77" t="str">
        <f>IF(ISTEXT(Pivot!D45),Pivot!D45,N40)</f>
        <v>Dallas Total</v>
      </c>
      <c r="O41" s="20" t="str">
        <f>IF(ISTEXT(Pivot!E45),Pivot!E45,"")</f>
        <v/>
      </c>
      <c r="P41" s="21" t="e">
        <f>(IF(ISNUMBER(Pivot!F45),Pivot!F45,NA()))*4</f>
        <v>#N/A</v>
      </c>
      <c r="Q41" s="22" t="e">
        <f ca="1">IF(ISNUMBER(INDIRECT(CONCATENATE("'Pivot'!",ADDRESS(U41,MATCH(CONCATENATE("Average of ",$Q$1),Pivot!$5:$5,0))))),INDIRECT(CONCATENATE("'Pivot'!",ADDRESS(U41,MATCH(CONCATENATE("Average of ",$Q$1),Pivot!$5:$5,0))))*$H$2,NA())</f>
        <v>#N/A</v>
      </c>
      <c r="R41" s="161" t="e">
        <f>(IF(ISNUMBER(Pivot!L45),Pivot!L45,NA()))/24</f>
        <v>#N/A</v>
      </c>
      <c r="S41" s="21" t="str">
        <f t="shared" ca="1" si="0"/>
        <v/>
      </c>
      <c r="U41" s="16">
        <f t="shared" si="1"/>
        <v>44</v>
      </c>
    </row>
    <row r="42" spans="2:21" ht="15" customHeight="1" x14ac:dyDescent="0.15">
      <c r="C42" s="119"/>
      <c r="D42" s="119"/>
      <c r="E42" s="91"/>
      <c r="F42" s="91"/>
      <c r="G42" s="91"/>
      <c r="H42" s="91"/>
      <c r="I42" s="91"/>
      <c r="N42" s="77" t="str">
        <f>IF(ISTEXT(Pivot!D46),Pivot!D46,N41)</f>
        <v>Dallas Total</v>
      </c>
      <c r="O42" s="20" t="str">
        <f>IF(ISTEXT(Pivot!E46),Pivot!E46,"")</f>
        <v/>
      </c>
      <c r="P42" s="21" t="e">
        <f>(IF(ISNUMBER(Pivot!F46),Pivot!F46,NA()))*4</f>
        <v>#N/A</v>
      </c>
      <c r="Q42" s="22" t="e">
        <f ca="1">IF(ISNUMBER(INDIRECT(CONCATENATE("'Pivot'!",ADDRESS(U42,MATCH(CONCATENATE("Average of ",$Q$1),Pivot!$5:$5,0))))),INDIRECT(CONCATENATE("'Pivot'!",ADDRESS(U42,MATCH(CONCATENATE("Average of ",$Q$1),Pivot!$5:$5,0))))*$H$2,NA())</f>
        <v>#N/A</v>
      </c>
      <c r="R42" s="161" t="e">
        <f>(IF(ISNUMBER(Pivot!L46),Pivot!L46,NA()))/24</f>
        <v>#N/A</v>
      </c>
      <c r="S42" s="21" t="str">
        <f t="shared" ca="1" si="0"/>
        <v/>
      </c>
      <c r="U42" s="16">
        <f t="shared" si="1"/>
        <v>45</v>
      </c>
    </row>
    <row r="43" spans="2:21" ht="45" customHeight="1" x14ac:dyDescent="0.15">
      <c r="N43" s="77" t="str">
        <f>IF(ISTEXT(Pivot!D47),Pivot!D47,N42)</f>
        <v>Dallas Total</v>
      </c>
      <c r="O43" s="20" t="str">
        <f>IF(ISTEXT(Pivot!E47),Pivot!E47,"")</f>
        <v/>
      </c>
      <c r="P43" s="21" t="e">
        <f>(IF(ISNUMBER(Pivot!F47),Pivot!F47,NA()))*4</f>
        <v>#N/A</v>
      </c>
      <c r="Q43" s="22" t="e">
        <f ca="1">IF(ISNUMBER(INDIRECT(CONCATENATE("'Pivot'!",ADDRESS(U43,MATCH(CONCATENATE("Average of ",$Q$1),Pivot!$5:$5,0))))),INDIRECT(CONCATENATE("'Pivot'!",ADDRESS(U43,MATCH(CONCATENATE("Average of ",$Q$1),Pivot!$5:$5,0))))*$H$2,NA())</f>
        <v>#N/A</v>
      </c>
      <c r="R43" s="161" t="e">
        <f>(IF(ISNUMBER(Pivot!L47),Pivot!L47,NA()))/24</f>
        <v>#N/A</v>
      </c>
      <c r="S43" s="21" t="str">
        <f t="shared" ca="1" si="0"/>
        <v/>
      </c>
      <c r="U43" s="16">
        <f t="shared" si="1"/>
        <v>46</v>
      </c>
    </row>
    <row r="44" spans="2:21" ht="15" customHeight="1" x14ac:dyDescent="0.15">
      <c r="N44" s="77" t="str">
        <f>IF(ISTEXT(Pivot!D48),Pivot!D48,N43)</f>
        <v>Dallas Total</v>
      </c>
      <c r="O44" s="20" t="str">
        <f>IF(ISTEXT(Pivot!E48),Pivot!E48,"")</f>
        <v/>
      </c>
      <c r="P44" s="21" t="e">
        <f>(IF(ISNUMBER(Pivot!F48),Pivot!F48,NA()))*4</f>
        <v>#N/A</v>
      </c>
      <c r="Q44" s="22" t="e">
        <f ca="1">IF(ISNUMBER(INDIRECT(CONCATENATE("'Pivot'!",ADDRESS(U44,MATCH(CONCATENATE("Average of ",$Q$1),Pivot!$5:$5,0))))),INDIRECT(CONCATENATE("'Pivot'!",ADDRESS(U44,MATCH(CONCATENATE("Average of ",$Q$1),Pivot!$5:$5,0))))*$H$2,NA())</f>
        <v>#N/A</v>
      </c>
      <c r="R44" s="161" t="e">
        <f>(IF(ISNUMBER(Pivot!L48),Pivot!L48,NA()))/24</f>
        <v>#N/A</v>
      </c>
      <c r="S44" s="21" t="str">
        <f t="shared" ca="1" si="0"/>
        <v/>
      </c>
      <c r="U44" s="16">
        <f t="shared" si="1"/>
        <v>47</v>
      </c>
    </row>
    <row r="45" spans="2:21" ht="15" customHeight="1" x14ac:dyDescent="0.15">
      <c r="N45" s="77" t="str">
        <f>IF(ISTEXT(Pivot!D49),Pivot!D49,N44)</f>
        <v>Dallas Total</v>
      </c>
      <c r="O45" s="20" t="str">
        <f>IF(ISTEXT(Pivot!E49),Pivot!E49,"")</f>
        <v/>
      </c>
      <c r="P45" s="21" t="e">
        <f>(IF(ISNUMBER(Pivot!F49),Pivot!F49,NA()))*4</f>
        <v>#N/A</v>
      </c>
      <c r="Q45" s="22" t="e">
        <f ca="1">IF(ISNUMBER(INDIRECT(CONCATENATE("'Pivot'!",ADDRESS(U45,MATCH(CONCATENATE("Average of ",$Q$1),Pivot!$5:$5,0))))),INDIRECT(CONCATENATE("'Pivot'!",ADDRESS(U45,MATCH(CONCATENATE("Average of ",$Q$1),Pivot!$5:$5,0))))*$H$2,NA())</f>
        <v>#N/A</v>
      </c>
      <c r="R45" s="161" t="e">
        <f>(IF(ISNUMBER(Pivot!L49),Pivot!L49,NA()))/24</f>
        <v>#N/A</v>
      </c>
      <c r="S45" s="21" t="str">
        <f t="shared" ca="1" si="0"/>
        <v/>
      </c>
      <c r="U45" s="16">
        <f t="shared" si="1"/>
        <v>48</v>
      </c>
    </row>
    <row r="46" spans="2:21" ht="15" customHeight="1" x14ac:dyDescent="0.15">
      <c r="N46" s="77" t="str">
        <f>IF(ISTEXT(Pivot!D50),Pivot!D50,N45)</f>
        <v>Dallas Total</v>
      </c>
      <c r="O46" s="20" t="str">
        <f>IF(ISTEXT(Pivot!E50),Pivot!E50,"")</f>
        <v/>
      </c>
      <c r="P46" s="21" t="e">
        <f>(IF(ISNUMBER(Pivot!F50),Pivot!F50,NA()))*4</f>
        <v>#N/A</v>
      </c>
      <c r="Q46" s="22" t="e">
        <f ca="1">IF(ISNUMBER(INDIRECT(CONCATENATE("'Pivot'!",ADDRESS(U46,MATCH(CONCATENATE("Average of ",$Q$1),Pivot!$5:$5,0))))),INDIRECT(CONCATENATE("'Pivot'!",ADDRESS(U46,MATCH(CONCATENATE("Average of ",$Q$1),Pivot!$5:$5,0))))*$H$2,NA())</f>
        <v>#N/A</v>
      </c>
      <c r="R46" s="161" t="e">
        <f>(IF(ISNUMBER(Pivot!L50),Pivot!L50,NA()))/24</f>
        <v>#N/A</v>
      </c>
      <c r="S46" s="21" t="str">
        <f t="shared" ca="1" si="0"/>
        <v/>
      </c>
      <c r="U46" s="16">
        <f t="shared" si="1"/>
        <v>49</v>
      </c>
    </row>
    <row r="47" spans="2:21" ht="45" customHeight="1" x14ac:dyDescent="0.15">
      <c r="N47" s="77" t="str">
        <f>IF(ISTEXT(Pivot!D51),Pivot!D51,N46)</f>
        <v>Dallas Total</v>
      </c>
      <c r="O47" s="20" t="str">
        <f>IF(ISTEXT(Pivot!E51),Pivot!E51,"")</f>
        <v/>
      </c>
      <c r="P47" s="21" t="e">
        <f>(IF(ISNUMBER(Pivot!F51),Pivot!F51,NA()))*4</f>
        <v>#N/A</v>
      </c>
      <c r="Q47" s="22" t="e">
        <f ca="1">IF(ISNUMBER(INDIRECT(CONCATENATE("'Pivot'!",ADDRESS(U47,MATCH(CONCATENATE("Average of ",$Q$1),Pivot!$5:$5,0))))),INDIRECT(CONCATENATE("'Pivot'!",ADDRESS(U47,MATCH(CONCATENATE("Average of ",$Q$1),Pivot!$5:$5,0))))*$H$2,NA())</f>
        <v>#N/A</v>
      </c>
      <c r="R47" s="161" t="e">
        <f>(IF(ISNUMBER(Pivot!L51),Pivot!L51,NA()))/24</f>
        <v>#N/A</v>
      </c>
      <c r="S47" s="21" t="str">
        <f t="shared" ca="1" si="0"/>
        <v/>
      </c>
      <c r="U47" s="16">
        <f t="shared" si="1"/>
        <v>50</v>
      </c>
    </row>
    <row r="48" spans="2:21" ht="15" customHeight="1" x14ac:dyDescent="0.15">
      <c r="N48" s="77" t="str">
        <f>IF(ISTEXT(Pivot!D52),Pivot!D52,N47)</f>
        <v>Dallas Total</v>
      </c>
      <c r="O48" s="20" t="str">
        <f>IF(ISTEXT(Pivot!E52),Pivot!E52,"")</f>
        <v/>
      </c>
      <c r="P48" s="21" t="e">
        <f>(IF(ISNUMBER(Pivot!F52),Pivot!F52,NA()))*4</f>
        <v>#N/A</v>
      </c>
      <c r="Q48" s="22" t="e">
        <f ca="1">IF(ISNUMBER(INDIRECT(CONCATENATE("'Pivot'!",ADDRESS(U48,MATCH(CONCATENATE("Average of ",$Q$1),Pivot!$5:$5,0))))),INDIRECT(CONCATENATE("'Pivot'!",ADDRESS(U48,MATCH(CONCATENATE("Average of ",$Q$1),Pivot!$5:$5,0))))*$H$2,NA())</f>
        <v>#N/A</v>
      </c>
      <c r="R48" s="161" t="e">
        <f>(IF(ISNUMBER(Pivot!L52),Pivot!L52,NA()))/24</f>
        <v>#N/A</v>
      </c>
      <c r="S48" s="21" t="str">
        <f t="shared" ca="1" si="0"/>
        <v/>
      </c>
      <c r="U48" s="16">
        <f t="shared" si="1"/>
        <v>51</v>
      </c>
    </row>
    <row r="49" spans="14:21" ht="15" customHeight="1" x14ac:dyDescent="0.15">
      <c r="N49" s="77" t="str">
        <f>IF(ISTEXT(Pivot!D53),Pivot!D53,N48)</f>
        <v>Dallas Total</v>
      </c>
      <c r="O49" s="20" t="str">
        <f>IF(ISTEXT(Pivot!E53),Pivot!E53,"")</f>
        <v/>
      </c>
      <c r="P49" s="21" t="e">
        <f>(IF(ISNUMBER(Pivot!F53),Pivot!F53,NA()))*4</f>
        <v>#N/A</v>
      </c>
      <c r="Q49" s="22" t="e">
        <f ca="1">IF(ISNUMBER(INDIRECT(CONCATENATE("'Pivot'!",ADDRESS(U49,MATCH(CONCATENATE("Average of ",$Q$1),Pivot!$5:$5,0))))),INDIRECT(CONCATENATE("'Pivot'!",ADDRESS(U49,MATCH(CONCATENATE("Average of ",$Q$1),Pivot!$5:$5,0))))*$H$2,NA())</f>
        <v>#N/A</v>
      </c>
      <c r="R49" s="161" t="e">
        <f>(IF(ISNUMBER(Pivot!L53),Pivot!L53,NA()))/24</f>
        <v>#N/A</v>
      </c>
      <c r="S49" s="21" t="str">
        <f t="shared" ca="1" si="0"/>
        <v/>
      </c>
      <c r="U49" s="16">
        <f t="shared" si="1"/>
        <v>52</v>
      </c>
    </row>
    <row r="50" spans="14:21" ht="15" customHeight="1" x14ac:dyDescent="0.15">
      <c r="N50" s="77" t="str">
        <f>IF(ISTEXT(Pivot!D54),Pivot!D54,N49)</f>
        <v>Dallas Total</v>
      </c>
      <c r="O50" s="20" t="str">
        <f>IF(ISTEXT(Pivot!E54),Pivot!E54,"")</f>
        <v/>
      </c>
      <c r="P50" s="21" t="e">
        <f>(IF(ISNUMBER(Pivot!F54),Pivot!F54,NA()))*4</f>
        <v>#N/A</v>
      </c>
      <c r="Q50" s="22" t="e">
        <f ca="1">IF(ISNUMBER(INDIRECT(CONCATENATE("'Pivot'!",ADDRESS(U50,MATCH(CONCATENATE("Average of ",$Q$1),Pivot!$5:$5,0))))),INDIRECT(CONCATENATE("'Pivot'!",ADDRESS(U50,MATCH(CONCATENATE("Average of ",$Q$1),Pivot!$5:$5,0))))*$H$2,NA())</f>
        <v>#N/A</v>
      </c>
      <c r="R50" s="161" t="e">
        <f>(IF(ISNUMBER(Pivot!L54),Pivot!L54,NA()))/24</f>
        <v>#N/A</v>
      </c>
      <c r="S50" s="21" t="str">
        <f t="shared" ca="1" si="0"/>
        <v/>
      </c>
      <c r="U50" s="16">
        <f t="shared" si="1"/>
        <v>53</v>
      </c>
    </row>
    <row r="51" spans="14:21" ht="15" customHeight="1" x14ac:dyDescent="0.15">
      <c r="N51" s="77" t="str">
        <f>IF(ISTEXT(Pivot!D55),Pivot!D55,N50)</f>
        <v>Dallas Total</v>
      </c>
      <c r="O51" s="20" t="str">
        <f>IF(ISTEXT(Pivot!E55),Pivot!E55,"")</f>
        <v/>
      </c>
      <c r="P51" s="21" t="e">
        <f>(IF(ISNUMBER(Pivot!F55),Pivot!F55,NA()))*4</f>
        <v>#N/A</v>
      </c>
      <c r="Q51" s="22" t="e">
        <f ca="1">IF(ISNUMBER(INDIRECT(CONCATENATE("'Pivot'!",ADDRESS(U51,MATCH(CONCATENATE("Average of ",$Q$1),Pivot!$5:$5,0))))),INDIRECT(CONCATENATE("'Pivot'!",ADDRESS(U51,MATCH(CONCATENATE("Average of ",$Q$1),Pivot!$5:$5,0))))*$H$2,NA())</f>
        <v>#N/A</v>
      </c>
      <c r="R51" s="161" t="e">
        <f>(IF(ISNUMBER(Pivot!L55),Pivot!L55,NA()))/24</f>
        <v>#N/A</v>
      </c>
      <c r="S51" s="21" t="str">
        <f t="shared" ca="1" si="0"/>
        <v/>
      </c>
      <c r="U51" s="16">
        <f t="shared" si="1"/>
        <v>54</v>
      </c>
    </row>
    <row r="52" spans="14:21" ht="15" customHeight="1" x14ac:dyDescent="0.15">
      <c r="N52" s="77" t="str">
        <f>IF(ISTEXT(Pivot!D56),Pivot!D56,N51)</f>
        <v>Dallas Total</v>
      </c>
      <c r="O52" s="20" t="str">
        <f>IF(ISTEXT(Pivot!E56),Pivot!E56,"")</f>
        <v/>
      </c>
      <c r="P52" s="21" t="e">
        <f>(IF(ISNUMBER(Pivot!F56),Pivot!F56,NA()))*4</f>
        <v>#N/A</v>
      </c>
      <c r="Q52" s="22" t="e">
        <f ca="1">IF(ISNUMBER(INDIRECT(CONCATENATE("'Pivot'!",ADDRESS(U52,MATCH(CONCATENATE("Average of ",$Q$1),Pivot!$5:$5,0))))),INDIRECT(CONCATENATE("'Pivot'!",ADDRESS(U52,MATCH(CONCATENATE("Average of ",$Q$1),Pivot!$5:$5,0))))*$H$2,NA())</f>
        <v>#N/A</v>
      </c>
      <c r="R52" s="161" t="e">
        <f>(IF(ISNUMBER(Pivot!L56),Pivot!L56,NA()))/24</f>
        <v>#N/A</v>
      </c>
      <c r="S52" s="21" t="str">
        <f t="shared" ca="1" si="0"/>
        <v/>
      </c>
      <c r="U52" s="16">
        <f t="shared" si="1"/>
        <v>55</v>
      </c>
    </row>
    <row r="53" spans="14:21" ht="15" customHeight="1" x14ac:dyDescent="0.15">
      <c r="N53" s="77" t="str">
        <f>IF(ISTEXT(Pivot!D57),Pivot!D57,N52)</f>
        <v>Dallas Total</v>
      </c>
      <c r="O53" s="20" t="str">
        <f>IF(ISTEXT(Pivot!E57),Pivot!E57,"")</f>
        <v/>
      </c>
      <c r="P53" s="21" t="e">
        <f>(IF(ISNUMBER(Pivot!F57),Pivot!F57,NA()))*4</f>
        <v>#N/A</v>
      </c>
      <c r="Q53" s="22" t="e">
        <f ca="1">IF(ISNUMBER(INDIRECT(CONCATENATE("'Pivot'!",ADDRESS(U53,MATCH(CONCATENATE("Average of ",$Q$1),Pivot!$5:$5,0))))),INDIRECT(CONCATENATE("'Pivot'!",ADDRESS(U53,MATCH(CONCATENATE("Average of ",$Q$1),Pivot!$5:$5,0))))*$H$2,NA())</f>
        <v>#N/A</v>
      </c>
      <c r="R53" s="161" t="e">
        <f>(IF(ISNUMBER(Pivot!L57),Pivot!L57,NA()))/24</f>
        <v>#N/A</v>
      </c>
      <c r="S53" s="21" t="str">
        <f t="shared" ca="1" si="0"/>
        <v/>
      </c>
      <c r="U53" s="16">
        <f t="shared" si="1"/>
        <v>56</v>
      </c>
    </row>
    <row r="54" spans="14:21" ht="15" customHeight="1" x14ac:dyDescent="0.15">
      <c r="N54" s="77" t="str">
        <f>IF(ISTEXT(Pivot!D58),Pivot!D58,N53)</f>
        <v>Dallas Total</v>
      </c>
      <c r="O54" s="20" t="str">
        <f>IF(ISTEXT(Pivot!E58),Pivot!E58,"")</f>
        <v/>
      </c>
      <c r="P54" s="21" t="e">
        <f>(IF(ISNUMBER(Pivot!F58),Pivot!F58,NA()))*4</f>
        <v>#N/A</v>
      </c>
      <c r="Q54" s="22" t="e">
        <f ca="1">IF(ISNUMBER(INDIRECT(CONCATENATE("'Pivot'!",ADDRESS(U54,MATCH(CONCATENATE("Average of ",$Q$1),Pivot!$5:$5,0))))),INDIRECT(CONCATENATE("'Pivot'!",ADDRESS(U54,MATCH(CONCATENATE("Average of ",$Q$1),Pivot!$5:$5,0))))*$H$2,NA())</f>
        <v>#N/A</v>
      </c>
      <c r="R54" s="161" t="e">
        <f>(IF(ISNUMBER(Pivot!L58),Pivot!L58,NA()))/24</f>
        <v>#N/A</v>
      </c>
      <c r="S54" s="21" t="str">
        <f t="shared" ca="1" si="0"/>
        <v/>
      </c>
      <c r="U54" s="16">
        <f t="shared" si="1"/>
        <v>57</v>
      </c>
    </row>
    <row r="55" spans="14:21" ht="15" customHeight="1" x14ac:dyDescent="0.15">
      <c r="N55" s="77" t="str">
        <f>IF(ISTEXT(Pivot!D59),Pivot!D59,N54)</f>
        <v>Dallas Total</v>
      </c>
      <c r="O55" s="20" t="str">
        <f>IF(ISTEXT(Pivot!E59),Pivot!E59,"")</f>
        <v/>
      </c>
      <c r="P55" s="21" t="e">
        <f>(IF(ISNUMBER(Pivot!F59),Pivot!F59,NA()))*4</f>
        <v>#N/A</v>
      </c>
      <c r="Q55" s="22" t="e">
        <f ca="1">IF(ISNUMBER(INDIRECT(CONCATENATE("'Pivot'!",ADDRESS(U55,MATCH(CONCATENATE("Average of ",$Q$1),Pivot!$5:$5,0))))),INDIRECT(CONCATENATE("'Pivot'!",ADDRESS(U55,MATCH(CONCATENATE("Average of ",$Q$1),Pivot!$5:$5,0))))*$H$2,NA())</f>
        <v>#N/A</v>
      </c>
      <c r="R55" s="161" t="e">
        <f>(IF(ISNUMBER(Pivot!L59),Pivot!L59,NA()))/24</f>
        <v>#N/A</v>
      </c>
      <c r="S55" s="21" t="str">
        <f t="shared" ca="1" si="0"/>
        <v/>
      </c>
      <c r="U55" s="16">
        <f t="shared" si="1"/>
        <v>58</v>
      </c>
    </row>
    <row r="56" spans="14:21" ht="15" customHeight="1" x14ac:dyDescent="0.15">
      <c r="N56" s="77" t="str">
        <f>IF(ISTEXT(Pivot!D60),Pivot!D60,N55)</f>
        <v>Dallas Total</v>
      </c>
      <c r="O56" s="20" t="str">
        <f>IF(ISTEXT(Pivot!E60),Pivot!E60,"")</f>
        <v/>
      </c>
      <c r="P56" s="21" t="e">
        <f>(IF(ISNUMBER(Pivot!F60),Pivot!F60,NA()))*4</f>
        <v>#N/A</v>
      </c>
      <c r="Q56" s="22" t="e">
        <f ca="1">IF(ISNUMBER(INDIRECT(CONCATENATE("'Pivot'!",ADDRESS(U56,MATCH(CONCATENATE("Average of ",$Q$1),Pivot!$5:$5,0))))),INDIRECT(CONCATENATE("'Pivot'!",ADDRESS(U56,MATCH(CONCATENATE("Average of ",$Q$1),Pivot!$5:$5,0))))*$H$2,NA())</f>
        <v>#N/A</v>
      </c>
      <c r="R56" s="161" t="e">
        <f>(IF(ISNUMBER(Pivot!L60),Pivot!L60,NA()))/24</f>
        <v>#N/A</v>
      </c>
      <c r="S56" s="21" t="str">
        <f t="shared" ca="1" si="0"/>
        <v/>
      </c>
      <c r="U56" s="16">
        <f t="shared" si="1"/>
        <v>59</v>
      </c>
    </row>
    <row r="57" spans="14:21" ht="15" customHeight="1" x14ac:dyDescent="0.15">
      <c r="N57" s="77" t="str">
        <f>IF(ISTEXT(Pivot!D61),Pivot!D61,N56)</f>
        <v>Dallas Total</v>
      </c>
      <c r="O57" s="20" t="str">
        <f>IF(ISTEXT(Pivot!E61),Pivot!E61,"")</f>
        <v/>
      </c>
      <c r="P57" s="21" t="e">
        <f>(IF(ISNUMBER(Pivot!F61),Pivot!F61,NA()))*4</f>
        <v>#N/A</v>
      </c>
      <c r="Q57" s="22" t="e">
        <f ca="1">IF(ISNUMBER(INDIRECT(CONCATENATE("'Pivot'!",ADDRESS(U57,MATCH(CONCATENATE("Average of ",$Q$1),Pivot!$5:$5,0))))),INDIRECT(CONCATENATE("'Pivot'!",ADDRESS(U57,MATCH(CONCATENATE("Average of ",$Q$1),Pivot!$5:$5,0))))*$H$2,NA())</f>
        <v>#N/A</v>
      </c>
      <c r="R57" s="161" t="e">
        <f>(IF(ISNUMBER(Pivot!L61),Pivot!L61,NA()))/24</f>
        <v>#N/A</v>
      </c>
      <c r="S57" s="21" t="str">
        <f t="shared" ca="1" si="0"/>
        <v/>
      </c>
      <c r="U57" s="16">
        <f t="shared" si="1"/>
        <v>60</v>
      </c>
    </row>
    <row r="58" spans="14:21" ht="15" customHeight="1" x14ac:dyDescent="0.15">
      <c r="N58" s="77" t="str">
        <f>IF(ISTEXT(Pivot!D62),Pivot!D62,N57)</f>
        <v>Dallas Total</v>
      </c>
      <c r="O58" s="20" t="str">
        <f>IF(ISTEXT(Pivot!E62),Pivot!E62,"")</f>
        <v/>
      </c>
      <c r="P58" s="21" t="e">
        <f>(IF(ISNUMBER(Pivot!F62),Pivot!F62,NA()))*4</f>
        <v>#N/A</v>
      </c>
      <c r="Q58" s="22" t="e">
        <f ca="1">IF(ISNUMBER(INDIRECT(CONCATENATE("'Pivot'!",ADDRESS(U58,MATCH(CONCATENATE("Average of ",$Q$1),Pivot!$5:$5,0))))),INDIRECT(CONCATENATE("'Pivot'!",ADDRESS(U58,MATCH(CONCATENATE("Average of ",$Q$1),Pivot!$5:$5,0))))*$H$2,NA())</f>
        <v>#N/A</v>
      </c>
      <c r="R58" s="161" t="e">
        <f>(IF(ISNUMBER(Pivot!L62),Pivot!L62,NA()))/24</f>
        <v>#N/A</v>
      </c>
      <c r="S58" s="21" t="str">
        <f t="shared" ca="1" si="0"/>
        <v/>
      </c>
      <c r="U58" s="16">
        <f t="shared" si="1"/>
        <v>61</v>
      </c>
    </row>
    <row r="59" spans="14:21" ht="15" customHeight="1" x14ac:dyDescent="0.15">
      <c r="N59" s="77" t="str">
        <f>IF(ISTEXT(Pivot!D63),Pivot!D63,N58)</f>
        <v>Dallas Total</v>
      </c>
      <c r="O59" s="20" t="str">
        <f>IF(ISTEXT(Pivot!E63),Pivot!E63,"")</f>
        <v/>
      </c>
      <c r="P59" s="21" t="e">
        <f>(IF(ISNUMBER(Pivot!F63),Pivot!F63,NA()))*4</f>
        <v>#N/A</v>
      </c>
      <c r="Q59" s="22" t="e">
        <f ca="1">IF(ISNUMBER(INDIRECT(CONCATENATE("'Pivot'!",ADDRESS(U59,MATCH(CONCATENATE("Average of ",$Q$1),Pivot!$5:$5,0))))),INDIRECT(CONCATENATE("'Pivot'!",ADDRESS(U59,MATCH(CONCATENATE("Average of ",$Q$1),Pivot!$5:$5,0))))*$H$2,NA())</f>
        <v>#N/A</v>
      </c>
      <c r="R59" s="161" t="e">
        <f>(IF(ISNUMBER(Pivot!L63),Pivot!L63,NA()))/24</f>
        <v>#N/A</v>
      </c>
      <c r="S59" s="21" t="str">
        <f t="shared" ca="1" si="0"/>
        <v/>
      </c>
      <c r="U59" s="16">
        <f t="shared" si="1"/>
        <v>62</v>
      </c>
    </row>
    <row r="60" spans="14:21" ht="15" customHeight="1" x14ac:dyDescent="0.15">
      <c r="N60" s="77" t="str">
        <f>IF(ISTEXT(Pivot!D64),Pivot!D64,N59)</f>
        <v>Dallas Total</v>
      </c>
      <c r="O60" s="20" t="str">
        <f>IF(ISTEXT(Pivot!E64),Pivot!E64,"")</f>
        <v/>
      </c>
      <c r="P60" s="21" t="e">
        <f>(IF(ISNUMBER(Pivot!F64),Pivot!F64,NA()))*4</f>
        <v>#N/A</v>
      </c>
      <c r="Q60" s="22" t="e">
        <f ca="1">IF(ISNUMBER(INDIRECT(CONCATENATE("'Pivot'!",ADDRESS(U60,MATCH(CONCATENATE("Average of ",$Q$1),Pivot!$5:$5,0))))),INDIRECT(CONCATENATE("'Pivot'!",ADDRESS(U60,MATCH(CONCATENATE("Average of ",$Q$1),Pivot!$5:$5,0))))*$H$2,NA())</f>
        <v>#N/A</v>
      </c>
      <c r="R60" s="161" t="e">
        <f>(IF(ISNUMBER(Pivot!L64),Pivot!L64,NA()))/24</f>
        <v>#N/A</v>
      </c>
      <c r="S60" s="21" t="str">
        <f t="shared" ca="1" si="0"/>
        <v/>
      </c>
      <c r="U60" s="16">
        <f t="shared" si="1"/>
        <v>63</v>
      </c>
    </row>
    <row r="61" spans="14:21" ht="15" customHeight="1" x14ac:dyDescent="0.15">
      <c r="N61" s="77" t="str">
        <f>IF(ISTEXT(Pivot!D65),Pivot!D65,N60)</f>
        <v>Dallas Total</v>
      </c>
      <c r="O61" s="20" t="str">
        <f>IF(ISTEXT(Pivot!E65),Pivot!E65,"")</f>
        <v/>
      </c>
      <c r="P61" s="21" t="e">
        <f>(IF(ISNUMBER(Pivot!F65),Pivot!F65,NA()))*4</f>
        <v>#N/A</v>
      </c>
      <c r="Q61" s="22" t="e">
        <f ca="1">IF(ISNUMBER(INDIRECT(CONCATENATE("'Pivot'!",ADDRESS(U61,MATCH(CONCATENATE("Average of ",$Q$1),Pivot!$5:$5,0))))),INDIRECT(CONCATENATE("'Pivot'!",ADDRESS(U61,MATCH(CONCATENATE("Average of ",$Q$1),Pivot!$5:$5,0))))*$H$2,NA())</f>
        <v>#N/A</v>
      </c>
      <c r="R61" s="161" t="e">
        <f>(IF(ISNUMBER(Pivot!L65),Pivot!L65,NA()))/24</f>
        <v>#N/A</v>
      </c>
      <c r="S61" s="21" t="str">
        <f t="shared" ca="1" si="0"/>
        <v/>
      </c>
      <c r="U61" s="16">
        <f t="shared" si="1"/>
        <v>64</v>
      </c>
    </row>
    <row r="62" spans="14:21" ht="15" customHeight="1" x14ac:dyDescent="0.15">
      <c r="N62" s="77" t="str">
        <f>IF(ISTEXT(Pivot!D66),Pivot!D66,N61)</f>
        <v>Dallas Total</v>
      </c>
      <c r="O62" s="20" t="str">
        <f>IF(ISTEXT(Pivot!E66),Pivot!E66,"")</f>
        <v/>
      </c>
      <c r="P62" s="21" t="e">
        <f>(IF(ISNUMBER(Pivot!F66),Pivot!F66,NA()))*4</f>
        <v>#N/A</v>
      </c>
      <c r="Q62" s="22" t="e">
        <f ca="1">IF(ISNUMBER(INDIRECT(CONCATENATE("'Pivot'!",ADDRESS(U62,MATCH(CONCATENATE("Average of ",$Q$1),Pivot!$5:$5,0))))),INDIRECT(CONCATENATE("'Pivot'!",ADDRESS(U62,MATCH(CONCATENATE("Average of ",$Q$1),Pivot!$5:$5,0))))*$H$2,NA())</f>
        <v>#N/A</v>
      </c>
      <c r="R62" s="161" t="e">
        <f>(IF(ISNUMBER(Pivot!L66),Pivot!L66,NA()))/24</f>
        <v>#N/A</v>
      </c>
      <c r="S62" s="21" t="str">
        <f t="shared" ca="1" si="0"/>
        <v/>
      </c>
      <c r="U62" s="16">
        <f t="shared" si="1"/>
        <v>65</v>
      </c>
    </row>
    <row r="63" spans="14:21" ht="15" customHeight="1" x14ac:dyDescent="0.15">
      <c r="N63" s="77" t="str">
        <f>IF(ISTEXT(Pivot!D67),Pivot!D67,N62)</f>
        <v>Dallas Total</v>
      </c>
      <c r="O63" s="20" t="str">
        <f>IF(ISTEXT(Pivot!E67),Pivot!E67,"")</f>
        <v/>
      </c>
      <c r="P63" s="21" t="e">
        <f>(IF(ISNUMBER(Pivot!F67),Pivot!F67,NA()))*4</f>
        <v>#N/A</v>
      </c>
      <c r="Q63" s="22" t="e">
        <f ca="1">IF(ISNUMBER(INDIRECT(CONCATENATE("'Pivot'!",ADDRESS(U63,MATCH(CONCATENATE("Average of ",$Q$1),Pivot!$5:$5,0))))),INDIRECT(CONCATENATE("'Pivot'!",ADDRESS(U63,MATCH(CONCATENATE("Average of ",$Q$1),Pivot!$5:$5,0))))*$H$2,NA())</f>
        <v>#N/A</v>
      </c>
      <c r="R63" s="161" t="e">
        <f>(IF(ISNUMBER(Pivot!L67),Pivot!L67,NA()))/24</f>
        <v>#N/A</v>
      </c>
      <c r="S63" s="21" t="str">
        <f t="shared" ca="1" si="0"/>
        <v/>
      </c>
      <c r="U63" s="16">
        <f t="shared" si="1"/>
        <v>66</v>
      </c>
    </row>
    <row r="64" spans="14:21" ht="15" customHeight="1" x14ac:dyDescent="0.15">
      <c r="N64" s="77" t="str">
        <f>IF(ISTEXT(Pivot!D68),Pivot!D68,N63)</f>
        <v>Dallas Total</v>
      </c>
      <c r="O64" s="20" t="str">
        <f>IF(ISTEXT(Pivot!E68),Pivot!E68,"")</f>
        <v/>
      </c>
      <c r="P64" s="21" t="e">
        <f>(IF(ISNUMBER(Pivot!F68),Pivot!F68,NA()))*4</f>
        <v>#N/A</v>
      </c>
      <c r="Q64" s="22" t="e">
        <f ca="1">IF(ISNUMBER(INDIRECT(CONCATENATE("'Pivot'!",ADDRESS(U64,MATCH(CONCATENATE("Average of ",$Q$1),Pivot!$5:$5,0))))),INDIRECT(CONCATENATE("'Pivot'!",ADDRESS(U64,MATCH(CONCATENATE("Average of ",$Q$1),Pivot!$5:$5,0))))*$H$2,NA())</f>
        <v>#N/A</v>
      </c>
      <c r="R64" s="161" t="e">
        <f>(IF(ISNUMBER(Pivot!L68),Pivot!L68,NA()))/24</f>
        <v>#N/A</v>
      </c>
      <c r="S64" s="21" t="str">
        <f t="shared" ca="1" si="0"/>
        <v/>
      </c>
      <c r="U64" s="16">
        <f t="shared" si="1"/>
        <v>67</v>
      </c>
    </row>
    <row r="65" spans="14:21" ht="15" customHeight="1" x14ac:dyDescent="0.15">
      <c r="N65" s="77" t="str">
        <f>IF(ISTEXT(Pivot!D69),Pivot!D69,N64)</f>
        <v>Dallas Total</v>
      </c>
      <c r="O65" s="20" t="str">
        <f>IF(ISTEXT(Pivot!E69),Pivot!E69,"")</f>
        <v/>
      </c>
      <c r="P65" s="21" t="e">
        <f>(IF(ISNUMBER(Pivot!F69),Pivot!F69,NA()))*4</f>
        <v>#N/A</v>
      </c>
      <c r="Q65" s="22" t="e">
        <f ca="1">IF(ISNUMBER(INDIRECT(CONCATENATE("'Pivot'!",ADDRESS(U65,MATCH(CONCATENATE("Average of ",$Q$1),Pivot!$5:$5,0))))),INDIRECT(CONCATENATE("'Pivot'!",ADDRESS(U65,MATCH(CONCATENATE("Average of ",$Q$1),Pivot!$5:$5,0))))*$H$2,NA())</f>
        <v>#N/A</v>
      </c>
      <c r="R65" s="161" t="e">
        <f>(IF(ISNUMBER(Pivot!L69),Pivot!L69,NA()))/24</f>
        <v>#N/A</v>
      </c>
      <c r="S65" s="21" t="str">
        <f t="shared" ca="1" si="0"/>
        <v/>
      </c>
      <c r="U65" s="16">
        <f t="shared" si="1"/>
        <v>68</v>
      </c>
    </row>
    <row r="66" spans="14:21" ht="15" customHeight="1" x14ac:dyDescent="0.15">
      <c r="N66" s="77" t="str">
        <f>IF(ISTEXT(Pivot!D70),Pivot!D70,N65)</f>
        <v>Dallas Total</v>
      </c>
      <c r="O66" s="20" t="str">
        <f>IF(ISTEXT(Pivot!E70),Pivot!E70,"")</f>
        <v/>
      </c>
      <c r="P66" s="21" t="e">
        <f>(IF(ISNUMBER(Pivot!F70),Pivot!F70,NA()))*4</f>
        <v>#N/A</v>
      </c>
      <c r="Q66" s="22" t="e">
        <f ca="1">IF(ISNUMBER(INDIRECT(CONCATENATE("'Pivot'!",ADDRESS(U66,MATCH(CONCATENATE("Average of ",$Q$1),Pivot!$5:$5,0))))),INDIRECT(CONCATENATE("'Pivot'!",ADDRESS(U66,MATCH(CONCATENATE("Average of ",$Q$1),Pivot!$5:$5,0))))*$H$2,NA())</f>
        <v>#N/A</v>
      </c>
      <c r="R66" s="161" t="e">
        <f>(IF(ISNUMBER(Pivot!L70),Pivot!L70,NA()))/24</f>
        <v>#N/A</v>
      </c>
      <c r="S66" s="21" t="str">
        <f t="shared" ca="1" si="0"/>
        <v/>
      </c>
      <c r="U66" s="16">
        <f t="shared" si="1"/>
        <v>69</v>
      </c>
    </row>
    <row r="67" spans="14:21" ht="15" customHeight="1" x14ac:dyDescent="0.15">
      <c r="N67" s="77" t="str">
        <f>IF(ISTEXT(Pivot!D71),Pivot!D71,N66)</f>
        <v>Dallas Total</v>
      </c>
      <c r="O67" s="20" t="str">
        <f>IF(ISTEXT(Pivot!E71),Pivot!E71,"")</f>
        <v/>
      </c>
      <c r="P67" s="21" t="e">
        <f>(IF(ISNUMBER(Pivot!F71),Pivot!F71,NA()))*4</f>
        <v>#N/A</v>
      </c>
      <c r="Q67" s="22" t="e">
        <f ca="1">IF(ISNUMBER(INDIRECT(CONCATENATE("'Pivot'!",ADDRESS(U67,MATCH(CONCATENATE("Average of ",$Q$1),Pivot!$5:$5,0))))),INDIRECT(CONCATENATE("'Pivot'!",ADDRESS(U67,MATCH(CONCATENATE("Average of ",$Q$1),Pivot!$5:$5,0))))*$H$2,NA())</f>
        <v>#N/A</v>
      </c>
      <c r="R67" s="161" t="e">
        <f>(IF(ISNUMBER(Pivot!L71),Pivot!L71,NA()))/24</f>
        <v>#N/A</v>
      </c>
      <c r="S67" s="21" t="str">
        <f t="shared" ref="S67:S130" ca="1" si="7">IF(AND(ISNUMBER(P67),ISNUMBER(Q67)),SUM(P67:Q67),"")</f>
        <v/>
      </c>
      <c r="U67" s="16">
        <f t="shared" si="1"/>
        <v>70</v>
      </c>
    </row>
    <row r="68" spans="14:21" ht="15" customHeight="1" x14ac:dyDescent="0.15">
      <c r="N68" s="77" t="str">
        <f>IF(ISTEXT(Pivot!D72),Pivot!D72,N67)</f>
        <v>Dallas Total</v>
      </c>
      <c r="O68" s="20" t="str">
        <f>IF(ISTEXT(Pivot!E72),Pivot!E72,"")</f>
        <v/>
      </c>
      <c r="P68" s="21" t="e">
        <f>(IF(ISNUMBER(Pivot!F72),Pivot!F72,NA()))*4</f>
        <v>#N/A</v>
      </c>
      <c r="Q68" s="22" t="e">
        <f ca="1">IF(ISNUMBER(INDIRECT(CONCATENATE("'Pivot'!",ADDRESS(U68,MATCH(CONCATENATE("Average of ",$Q$1),Pivot!$5:$5,0))))),INDIRECT(CONCATENATE("'Pivot'!",ADDRESS(U68,MATCH(CONCATENATE("Average of ",$Q$1),Pivot!$5:$5,0))))*$H$2,NA())</f>
        <v>#N/A</v>
      </c>
      <c r="R68" s="161" t="e">
        <f>(IF(ISNUMBER(Pivot!L72),Pivot!L72,NA()))/24</f>
        <v>#N/A</v>
      </c>
      <c r="S68" s="21" t="str">
        <f t="shared" ca="1" si="7"/>
        <v/>
      </c>
      <c r="U68" s="16">
        <f t="shared" si="1"/>
        <v>71</v>
      </c>
    </row>
    <row r="69" spans="14:21" ht="15" customHeight="1" x14ac:dyDescent="0.15">
      <c r="N69" s="77" t="str">
        <f>IF(ISTEXT(Pivot!D73),Pivot!D73,N68)</f>
        <v>Dallas Total</v>
      </c>
      <c r="O69" s="20" t="str">
        <f>IF(ISTEXT(Pivot!E73),Pivot!E73,"")</f>
        <v/>
      </c>
      <c r="P69" s="21" t="e">
        <f>(IF(ISNUMBER(Pivot!F73),Pivot!F73,NA()))*4</f>
        <v>#N/A</v>
      </c>
      <c r="Q69" s="22" t="e">
        <f ca="1">IF(ISNUMBER(INDIRECT(CONCATENATE("'Pivot'!",ADDRESS(U69,MATCH(CONCATENATE("Average of ",$Q$1),Pivot!$5:$5,0))))),INDIRECT(CONCATENATE("'Pivot'!",ADDRESS(U69,MATCH(CONCATENATE("Average of ",$Q$1),Pivot!$5:$5,0))))*$H$2,NA())</f>
        <v>#N/A</v>
      </c>
      <c r="R69" s="161" t="e">
        <f>(IF(ISNUMBER(Pivot!L73),Pivot!L73,NA()))/24</f>
        <v>#N/A</v>
      </c>
      <c r="S69" s="21" t="str">
        <f t="shared" ca="1" si="7"/>
        <v/>
      </c>
      <c r="U69" s="16">
        <f t="shared" si="1"/>
        <v>72</v>
      </c>
    </row>
    <row r="70" spans="14:21" ht="15" customHeight="1" x14ac:dyDescent="0.15">
      <c r="N70" s="77" t="str">
        <f>IF(ISTEXT(Pivot!D74),Pivot!D74,N69)</f>
        <v>Dallas Total</v>
      </c>
      <c r="O70" s="20" t="str">
        <f>IF(ISTEXT(Pivot!E74),Pivot!E74,"")</f>
        <v/>
      </c>
      <c r="P70" s="21" t="e">
        <f>(IF(ISNUMBER(Pivot!F74),Pivot!F74,NA()))*4</f>
        <v>#N/A</v>
      </c>
      <c r="Q70" s="22" t="e">
        <f ca="1">IF(ISNUMBER(INDIRECT(CONCATENATE("'Pivot'!",ADDRESS(U70,MATCH(CONCATENATE("Average of ",$Q$1),Pivot!$5:$5,0))))),INDIRECT(CONCATENATE("'Pivot'!",ADDRESS(U70,MATCH(CONCATENATE("Average of ",$Q$1),Pivot!$5:$5,0))))*$H$2,NA())</f>
        <v>#N/A</v>
      </c>
      <c r="R70" s="161" t="e">
        <f>(IF(ISNUMBER(Pivot!L74),Pivot!L74,NA()))/24</f>
        <v>#N/A</v>
      </c>
      <c r="S70" s="21" t="str">
        <f t="shared" ca="1" si="7"/>
        <v/>
      </c>
      <c r="U70" s="16">
        <f t="shared" si="1"/>
        <v>73</v>
      </c>
    </row>
    <row r="71" spans="14:21" ht="15" customHeight="1" x14ac:dyDescent="0.15">
      <c r="N71" s="77" t="str">
        <f>IF(ISTEXT(Pivot!D75),Pivot!D75,N70)</f>
        <v>Dallas Total</v>
      </c>
      <c r="O71" s="20" t="str">
        <f>IF(ISTEXT(Pivot!E75),Pivot!E75,"")</f>
        <v/>
      </c>
      <c r="P71" s="21" t="e">
        <f>(IF(ISNUMBER(Pivot!F75),Pivot!F75,NA()))*4</f>
        <v>#N/A</v>
      </c>
      <c r="Q71" s="22" t="e">
        <f ca="1">IF(ISNUMBER(INDIRECT(CONCATENATE("'Pivot'!",ADDRESS(U71,MATCH(CONCATENATE("Average of ",$Q$1),Pivot!$5:$5,0))))),INDIRECT(CONCATENATE("'Pivot'!",ADDRESS(U71,MATCH(CONCATENATE("Average of ",$Q$1),Pivot!$5:$5,0))))*$H$2,NA())</f>
        <v>#N/A</v>
      </c>
      <c r="R71" s="161" t="e">
        <f>(IF(ISNUMBER(Pivot!L75),Pivot!L75,NA()))/24</f>
        <v>#N/A</v>
      </c>
      <c r="S71" s="21" t="str">
        <f t="shared" ca="1" si="7"/>
        <v/>
      </c>
      <c r="U71" s="16">
        <f t="shared" si="1"/>
        <v>74</v>
      </c>
    </row>
    <row r="72" spans="14:21" ht="15" customHeight="1" x14ac:dyDescent="0.15">
      <c r="N72" s="77" t="str">
        <f>IF(ISTEXT(Pivot!D76),Pivot!D76,N71)</f>
        <v>Dallas Total</v>
      </c>
      <c r="O72" s="20" t="str">
        <f>IF(ISTEXT(Pivot!E76),Pivot!E76,"")</f>
        <v/>
      </c>
      <c r="P72" s="21" t="e">
        <f>(IF(ISNUMBER(Pivot!F76),Pivot!F76,NA()))*4</f>
        <v>#N/A</v>
      </c>
      <c r="Q72" s="22" t="e">
        <f ca="1">IF(ISNUMBER(INDIRECT(CONCATENATE("'Pivot'!",ADDRESS(U72,MATCH(CONCATENATE("Average of ",$Q$1),Pivot!$5:$5,0))))),INDIRECT(CONCATENATE("'Pivot'!",ADDRESS(U72,MATCH(CONCATENATE("Average of ",$Q$1),Pivot!$5:$5,0))))*$H$2,NA())</f>
        <v>#N/A</v>
      </c>
      <c r="R72" s="161" t="e">
        <f>(IF(ISNUMBER(Pivot!L76),Pivot!L76,NA()))/24</f>
        <v>#N/A</v>
      </c>
      <c r="S72" s="21" t="str">
        <f t="shared" ca="1" si="7"/>
        <v/>
      </c>
      <c r="U72" s="16">
        <f t="shared" si="1"/>
        <v>75</v>
      </c>
    </row>
    <row r="73" spans="14:21" ht="15" customHeight="1" x14ac:dyDescent="0.15">
      <c r="N73" s="77" t="str">
        <f>IF(ISTEXT(Pivot!D77),Pivot!D77,N72)</f>
        <v>Dallas Total</v>
      </c>
      <c r="O73" s="20" t="str">
        <f>IF(ISTEXT(Pivot!E77),Pivot!E77,"")</f>
        <v/>
      </c>
      <c r="P73" s="21" t="e">
        <f>(IF(ISNUMBER(Pivot!F77),Pivot!F77,NA()))*4</f>
        <v>#N/A</v>
      </c>
      <c r="Q73" s="22" t="e">
        <f ca="1">IF(ISNUMBER(INDIRECT(CONCATENATE("'Pivot'!",ADDRESS(U73,MATCH(CONCATENATE("Average of ",$Q$1),Pivot!$5:$5,0))))),INDIRECT(CONCATENATE("'Pivot'!",ADDRESS(U73,MATCH(CONCATENATE("Average of ",$Q$1),Pivot!$5:$5,0))))*$H$2,NA())</f>
        <v>#N/A</v>
      </c>
      <c r="R73" s="161" t="e">
        <f>(IF(ISNUMBER(Pivot!L77),Pivot!L77,NA()))/24</f>
        <v>#N/A</v>
      </c>
      <c r="S73" s="21" t="str">
        <f t="shared" ca="1" si="7"/>
        <v/>
      </c>
      <c r="U73" s="16">
        <f t="shared" si="1"/>
        <v>76</v>
      </c>
    </row>
    <row r="74" spans="14:21" ht="15" customHeight="1" x14ac:dyDescent="0.15">
      <c r="N74" s="77" t="str">
        <f>IF(ISTEXT(Pivot!D78),Pivot!D78,N73)</f>
        <v>Dallas Total</v>
      </c>
      <c r="O74" s="20" t="str">
        <f>IF(ISTEXT(Pivot!E78),Pivot!E78,"")</f>
        <v/>
      </c>
      <c r="P74" s="21" t="e">
        <f>(IF(ISNUMBER(Pivot!F78),Pivot!F78,NA()))*4</f>
        <v>#N/A</v>
      </c>
      <c r="Q74" s="22" t="e">
        <f ca="1">IF(ISNUMBER(INDIRECT(CONCATENATE("'Pivot'!",ADDRESS(U74,MATCH(CONCATENATE("Average of ",$Q$1),Pivot!$5:$5,0))))),INDIRECT(CONCATENATE("'Pivot'!",ADDRESS(U74,MATCH(CONCATENATE("Average of ",$Q$1),Pivot!$5:$5,0))))*$H$2,NA())</f>
        <v>#N/A</v>
      </c>
      <c r="R74" s="161" t="e">
        <f>(IF(ISNUMBER(Pivot!L78),Pivot!L78,NA()))/24</f>
        <v>#N/A</v>
      </c>
      <c r="S74" s="21" t="str">
        <f t="shared" ca="1" si="7"/>
        <v/>
      </c>
      <c r="U74" s="16">
        <f t="shared" si="1"/>
        <v>77</v>
      </c>
    </row>
    <row r="75" spans="14:21" ht="15" customHeight="1" x14ac:dyDescent="0.15">
      <c r="N75" s="77" t="str">
        <f>IF(ISTEXT(Pivot!D79),Pivot!D79,N74)</f>
        <v>Dallas Total</v>
      </c>
      <c r="O75" s="20" t="str">
        <f>IF(ISTEXT(Pivot!E79),Pivot!E79,"")</f>
        <v/>
      </c>
      <c r="P75" s="21" t="e">
        <f>(IF(ISNUMBER(Pivot!F79),Pivot!F79,NA()))*4</f>
        <v>#N/A</v>
      </c>
      <c r="Q75" s="22" t="e">
        <f ca="1">IF(ISNUMBER(INDIRECT(CONCATENATE("'Pivot'!",ADDRESS(U75,MATCH(CONCATENATE("Average of ",$Q$1),Pivot!$5:$5,0))))),INDIRECT(CONCATENATE("'Pivot'!",ADDRESS(U75,MATCH(CONCATENATE("Average of ",$Q$1),Pivot!$5:$5,0))))*$H$2,NA())</f>
        <v>#N/A</v>
      </c>
      <c r="R75" s="161" t="e">
        <f>(IF(ISNUMBER(Pivot!L79),Pivot!L79,NA()))/24</f>
        <v>#N/A</v>
      </c>
      <c r="S75" s="21" t="str">
        <f t="shared" ca="1" si="7"/>
        <v/>
      </c>
      <c r="U75" s="16">
        <f t="shared" si="1"/>
        <v>78</v>
      </c>
    </row>
    <row r="76" spans="14:21" ht="15" customHeight="1" x14ac:dyDescent="0.15">
      <c r="N76" s="77" t="str">
        <f>IF(ISTEXT(Pivot!D80),Pivot!D80,N75)</f>
        <v>Dallas Total</v>
      </c>
      <c r="O76" s="20" t="str">
        <f>IF(ISTEXT(Pivot!E80),Pivot!E80,"")</f>
        <v/>
      </c>
      <c r="P76" s="21" t="e">
        <f>(IF(ISNUMBER(Pivot!F80),Pivot!F80,NA()))*4</f>
        <v>#N/A</v>
      </c>
      <c r="Q76" s="22" t="e">
        <f ca="1">IF(ISNUMBER(INDIRECT(CONCATENATE("'Pivot'!",ADDRESS(U76,MATCH(CONCATENATE("Average of ",$Q$1),Pivot!$5:$5,0))))),INDIRECT(CONCATENATE("'Pivot'!",ADDRESS(U76,MATCH(CONCATENATE("Average of ",$Q$1),Pivot!$5:$5,0))))*$H$2,NA())</f>
        <v>#N/A</v>
      </c>
      <c r="R76" s="161" t="e">
        <f>(IF(ISNUMBER(Pivot!L80),Pivot!L80,NA()))/24</f>
        <v>#N/A</v>
      </c>
      <c r="S76" s="21" t="str">
        <f t="shared" ca="1" si="7"/>
        <v/>
      </c>
      <c r="U76" s="16">
        <f t="shared" si="1"/>
        <v>79</v>
      </c>
    </row>
    <row r="77" spans="14:21" ht="15" customHeight="1" x14ac:dyDescent="0.15">
      <c r="N77" s="77" t="str">
        <f>IF(ISTEXT(Pivot!D81),Pivot!D81,N76)</f>
        <v>Dallas Total</v>
      </c>
      <c r="O77" s="20" t="str">
        <f>IF(ISTEXT(Pivot!E81),Pivot!E81,"")</f>
        <v/>
      </c>
      <c r="P77" s="21" t="e">
        <f>(IF(ISNUMBER(Pivot!F81),Pivot!F81,NA()))*4</f>
        <v>#N/A</v>
      </c>
      <c r="Q77" s="22" t="e">
        <f ca="1">IF(ISNUMBER(INDIRECT(CONCATENATE("'Pivot'!",ADDRESS(U77,MATCH(CONCATENATE("Average of ",$Q$1),Pivot!$5:$5,0))))),INDIRECT(CONCATENATE("'Pivot'!",ADDRESS(U77,MATCH(CONCATENATE("Average of ",$Q$1),Pivot!$5:$5,0))))*$H$2,NA())</f>
        <v>#N/A</v>
      </c>
      <c r="R77" s="161" t="e">
        <f>(IF(ISNUMBER(Pivot!L81),Pivot!L81,NA()))/24</f>
        <v>#N/A</v>
      </c>
      <c r="S77" s="21" t="str">
        <f t="shared" ca="1" si="7"/>
        <v/>
      </c>
      <c r="U77" s="16">
        <f t="shared" ref="U77:U140" si="8">U76+1</f>
        <v>80</v>
      </c>
    </row>
    <row r="78" spans="14:21" ht="15" customHeight="1" x14ac:dyDescent="0.15">
      <c r="N78" s="77" t="str">
        <f>IF(ISTEXT(Pivot!D82),Pivot!D82,N77)</f>
        <v>Dallas Total</v>
      </c>
      <c r="O78" s="20" t="str">
        <f>IF(ISTEXT(Pivot!E82),Pivot!E82,"")</f>
        <v/>
      </c>
      <c r="P78" s="21" t="e">
        <f>(IF(ISNUMBER(Pivot!F82),Pivot!F82,NA()))*4</f>
        <v>#N/A</v>
      </c>
      <c r="Q78" s="22" t="e">
        <f ca="1">IF(ISNUMBER(INDIRECT(CONCATENATE("'Pivot'!",ADDRESS(U78,MATCH(CONCATENATE("Average of ",$Q$1),Pivot!$5:$5,0))))),INDIRECT(CONCATENATE("'Pivot'!",ADDRESS(U78,MATCH(CONCATENATE("Average of ",$Q$1),Pivot!$5:$5,0))))*$H$2,NA())</f>
        <v>#N/A</v>
      </c>
      <c r="R78" s="161" t="e">
        <f>(IF(ISNUMBER(Pivot!L82),Pivot!L82,NA()))/24</f>
        <v>#N/A</v>
      </c>
      <c r="S78" s="21" t="str">
        <f t="shared" ca="1" si="7"/>
        <v/>
      </c>
      <c r="U78" s="16">
        <f t="shared" si="8"/>
        <v>81</v>
      </c>
    </row>
    <row r="79" spans="14:21" ht="15" customHeight="1" x14ac:dyDescent="0.15">
      <c r="N79" s="77" t="str">
        <f>IF(ISTEXT(Pivot!D83),Pivot!D83,N78)</f>
        <v>Dallas Total</v>
      </c>
      <c r="O79" s="20" t="str">
        <f>IF(ISTEXT(Pivot!E83),Pivot!E83,"")</f>
        <v/>
      </c>
      <c r="P79" s="21" t="e">
        <f>(IF(ISNUMBER(Pivot!F83),Pivot!F83,NA()))*4</f>
        <v>#N/A</v>
      </c>
      <c r="Q79" s="22" t="e">
        <f ca="1">IF(ISNUMBER(INDIRECT(CONCATENATE("'Pivot'!",ADDRESS(U79,MATCH(CONCATENATE("Average of ",$Q$1),Pivot!$5:$5,0))))),INDIRECT(CONCATENATE("'Pivot'!",ADDRESS(U79,MATCH(CONCATENATE("Average of ",$Q$1),Pivot!$5:$5,0))))*$H$2,NA())</f>
        <v>#N/A</v>
      </c>
      <c r="R79" s="161" t="e">
        <f>(IF(ISNUMBER(Pivot!L83),Pivot!L83,NA()))/24</f>
        <v>#N/A</v>
      </c>
      <c r="S79" s="21" t="str">
        <f t="shared" ca="1" si="7"/>
        <v/>
      </c>
      <c r="U79" s="16">
        <f t="shared" si="8"/>
        <v>82</v>
      </c>
    </row>
    <row r="80" spans="14:21" ht="15" customHeight="1" x14ac:dyDescent="0.15">
      <c r="N80" s="77" t="str">
        <f>IF(ISTEXT(Pivot!D84),Pivot!D84,N79)</f>
        <v>Dallas Total</v>
      </c>
      <c r="O80" s="20" t="str">
        <f>IF(ISTEXT(Pivot!E84),Pivot!E84,"")</f>
        <v/>
      </c>
      <c r="P80" s="21" t="e">
        <f>(IF(ISNUMBER(Pivot!F84),Pivot!F84,NA()))*4</f>
        <v>#N/A</v>
      </c>
      <c r="Q80" s="22" t="e">
        <f ca="1">IF(ISNUMBER(INDIRECT(CONCATENATE("'Pivot'!",ADDRESS(U80,MATCH(CONCATENATE("Average of ",$Q$1),Pivot!$5:$5,0))))),INDIRECT(CONCATENATE("'Pivot'!",ADDRESS(U80,MATCH(CONCATENATE("Average of ",$Q$1),Pivot!$5:$5,0))))*$H$2,NA())</f>
        <v>#N/A</v>
      </c>
      <c r="R80" s="161" t="e">
        <f>(IF(ISNUMBER(Pivot!L84),Pivot!L84,NA()))/24</f>
        <v>#N/A</v>
      </c>
      <c r="S80" s="21" t="str">
        <f t="shared" ca="1" si="7"/>
        <v/>
      </c>
      <c r="U80" s="16">
        <f t="shared" si="8"/>
        <v>83</v>
      </c>
    </row>
    <row r="81" spans="14:21" ht="15" customHeight="1" x14ac:dyDescent="0.15">
      <c r="N81" s="77" t="str">
        <f>IF(ISTEXT(Pivot!D85),Pivot!D85,N80)</f>
        <v>Dallas Total</v>
      </c>
      <c r="O81" s="20" t="str">
        <f>IF(ISTEXT(Pivot!E85),Pivot!E85,"")</f>
        <v/>
      </c>
      <c r="P81" s="21" t="e">
        <f>(IF(ISNUMBER(Pivot!F85),Pivot!F85,NA()))*4</f>
        <v>#N/A</v>
      </c>
      <c r="Q81" s="22" t="e">
        <f ca="1">IF(ISNUMBER(INDIRECT(CONCATENATE("'Pivot'!",ADDRESS(U81,MATCH(CONCATENATE("Average of ",$Q$1),Pivot!$5:$5,0))))),INDIRECT(CONCATENATE("'Pivot'!",ADDRESS(U81,MATCH(CONCATENATE("Average of ",$Q$1),Pivot!$5:$5,0))))*$H$2,NA())</f>
        <v>#N/A</v>
      </c>
      <c r="R81" s="161" t="e">
        <f>(IF(ISNUMBER(Pivot!L85),Pivot!L85,NA()))/24</f>
        <v>#N/A</v>
      </c>
      <c r="S81" s="21" t="str">
        <f t="shared" ca="1" si="7"/>
        <v/>
      </c>
      <c r="U81" s="16">
        <f t="shared" si="8"/>
        <v>84</v>
      </c>
    </row>
    <row r="82" spans="14:21" ht="15" customHeight="1" x14ac:dyDescent="0.15">
      <c r="N82" s="77" t="str">
        <f>IF(ISTEXT(Pivot!D86),Pivot!D86,N81)</f>
        <v>Dallas Total</v>
      </c>
      <c r="O82" s="20" t="str">
        <f>IF(ISTEXT(Pivot!E86),Pivot!E86,"")</f>
        <v/>
      </c>
      <c r="P82" s="21" t="e">
        <f>(IF(ISNUMBER(Pivot!F86),Pivot!F86,NA()))*4</f>
        <v>#N/A</v>
      </c>
      <c r="Q82" s="22" t="e">
        <f ca="1">IF(ISNUMBER(INDIRECT(CONCATENATE("'Pivot'!",ADDRESS(U82,MATCH(CONCATENATE("Average of ",$Q$1),Pivot!$5:$5,0))))),INDIRECT(CONCATENATE("'Pivot'!",ADDRESS(U82,MATCH(CONCATENATE("Average of ",$Q$1),Pivot!$5:$5,0))))*$H$2,NA())</f>
        <v>#N/A</v>
      </c>
      <c r="R82" s="161" t="e">
        <f>(IF(ISNUMBER(Pivot!L86),Pivot!L86,NA()))/24</f>
        <v>#N/A</v>
      </c>
      <c r="S82" s="21" t="str">
        <f t="shared" ca="1" si="7"/>
        <v/>
      </c>
      <c r="U82" s="16">
        <f t="shared" si="8"/>
        <v>85</v>
      </c>
    </row>
    <row r="83" spans="14:21" ht="15" customHeight="1" x14ac:dyDescent="0.15">
      <c r="N83" s="77" t="str">
        <f>IF(ISTEXT(Pivot!D87),Pivot!D87,N82)</f>
        <v>Dallas Total</v>
      </c>
      <c r="O83" s="20" t="str">
        <f>IF(ISTEXT(Pivot!E87),Pivot!E87,"")</f>
        <v/>
      </c>
      <c r="P83" s="21" t="e">
        <f>(IF(ISNUMBER(Pivot!F87),Pivot!F87,NA()))*4</f>
        <v>#N/A</v>
      </c>
      <c r="Q83" s="22" t="e">
        <f ca="1">IF(ISNUMBER(INDIRECT(CONCATENATE("'Pivot'!",ADDRESS(U83,MATCH(CONCATENATE("Average of ",$Q$1),Pivot!$5:$5,0))))),INDIRECT(CONCATENATE("'Pivot'!",ADDRESS(U83,MATCH(CONCATENATE("Average of ",$Q$1),Pivot!$5:$5,0))))*$H$2,NA())</f>
        <v>#N/A</v>
      </c>
      <c r="R83" s="161" t="e">
        <f>(IF(ISNUMBER(Pivot!L87),Pivot!L87,NA()))/24</f>
        <v>#N/A</v>
      </c>
      <c r="S83" s="21" t="str">
        <f t="shared" ca="1" si="7"/>
        <v/>
      </c>
      <c r="U83" s="16">
        <f t="shared" si="8"/>
        <v>86</v>
      </c>
    </row>
    <row r="84" spans="14:21" ht="15" customHeight="1" x14ac:dyDescent="0.15">
      <c r="N84" s="77" t="str">
        <f>IF(ISTEXT(Pivot!D88),Pivot!D88,N83)</f>
        <v>Dallas Total</v>
      </c>
      <c r="O84" s="20" t="str">
        <f>IF(ISTEXT(Pivot!E88),Pivot!E88,"")</f>
        <v/>
      </c>
      <c r="P84" s="21" t="e">
        <f>(IF(ISNUMBER(Pivot!F88),Pivot!F88,NA()))*4</f>
        <v>#N/A</v>
      </c>
      <c r="Q84" s="22" t="e">
        <f ca="1">IF(ISNUMBER(INDIRECT(CONCATENATE("'Pivot'!",ADDRESS(U84,MATCH(CONCATENATE("Average of ",$Q$1),Pivot!$5:$5,0))))),INDIRECT(CONCATENATE("'Pivot'!",ADDRESS(U84,MATCH(CONCATENATE("Average of ",$Q$1),Pivot!$5:$5,0))))*$H$2,NA())</f>
        <v>#N/A</v>
      </c>
      <c r="R84" s="161" t="e">
        <f>(IF(ISNUMBER(Pivot!L88),Pivot!L88,NA()))/24</f>
        <v>#N/A</v>
      </c>
      <c r="S84" s="21" t="str">
        <f t="shared" ca="1" si="7"/>
        <v/>
      </c>
      <c r="U84" s="16">
        <f t="shared" si="8"/>
        <v>87</v>
      </c>
    </row>
    <row r="85" spans="14:21" ht="15" customHeight="1" x14ac:dyDescent="0.15">
      <c r="N85" s="77" t="str">
        <f>IF(ISTEXT(Pivot!D89),Pivot!D89,N84)</f>
        <v>Dallas Total</v>
      </c>
      <c r="O85" s="20" t="str">
        <f>IF(ISTEXT(Pivot!E89),Pivot!E89,"")</f>
        <v/>
      </c>
      <c r="P85" s="21" t="e">
        <f>(IF(ISNUMBER(Pivot!F89),Pivot!F89,NA()))*4</f>
        <v>#N/A</v>
      </c>
      <c r="Q85" s="22" t="e">
        <f ca="1">IF(ISNUMBER(INDIRECT(CONCATENATE("'Pivot'!",ADDRESS(U85,MATCH(CONCATENATE("Average of ",$Q$1),Pivot!$5:$5,0))))),INDIRECT(CONCATENATE("'Pivot'!",ADDRESS(U85,MATCH(CONCATENATE("Average of ",$Q$1),Pivot!$5:$5,0))))*$H$2,NA())</f>
        <v>#N/A</v>
      </c>
      <c r="R85" s="161" t="e">
        <f>(IF(ISNUMBER(Pivot!L89),Pivot!L89,NA()))/24</f>
        <v>#N/A</v>
      </c>
      <c r="S85" s="21" t="str">
        <f t="shared" ca="1" si="7"/>
        <v/>
      </c>
      <c r="U85" s="16">
        <f t="shared" si="8"/>
        <v>88</v>
      </c>
    </row>
    <row r="86" spans="14:21" ht="15" customHeight="1" x14ac:dyDescent="0.15">
      <c r="N86" s="77" t="str">
        <f>IF(ISTEXT(Pivot!D90),Pivot!D90,N85)</f>
        <v>Dallas Total</v>
      </c>
      <c r="O86" s="20" t="str">
        <f>IF(ISTEXT(Pivot!E90),Pivot!E90,"")</f>
        <v/>
      </c>
      <c r="P86" s="21" t="e">
        <f>(IF(ISNUMBER(Pivot!F90),Pivot!F90,NA()))*4</f>
        <v>#N/A</v>
      </c>
      <c r="Q86" s="22" t="e">
        <f ca="1">IF(ISNUMBER(INDIRECT(CONCATENATE("'Pivot'!",ADDRESS(U86,MATCH(CONCATENATE("Average of ",$Q$1),Pivot!$5:$5,0))))),INDIRECT(CONCATENATE("'Pivot'!",ADDRESS(U86,MATCH(CONCATENATE("Average of ",$Q$1),Pivot!$5:$5,0))))*$H$2,NA())</f>
        <v>#N/A</v>
      </c>
      <c r="R86" s="161" t="e">
        <f>(IF(ISNUMBER(Pivot!L90),Pivot!L90,NA()))/24</f>
        <v>#N/A</v>
      </c>
      <c r="S86" s="21" t="str">
        <f t="shared" ca="1" si="7"/>
        <v/>
      </c>
      <c r="U86" s="16">
        <f t="shared" si="8"/>
        <v>89</v>
      </c>
    </row>
    <row r="87" spans="14:21" ht="15" customHeight="1" x14ac:dyDescent="0.15">
      <c r="N87" s="77" t="str">
        <f>IF(ISTEXT(Pivot!D91),Pivot!D91,N86)</f>
        <v>Dallas Total</v>
      </c>
      <c r="O87" s="20" t="str">
        <f>IF(ISTEXT(Pivot!E91),Pivot!E91,"")</f>
        <v/>
      </c>
      <c r="P87" s="21" t="e">
        <f>(IF(ISNUMBER(Pivot!F91),Pivot!F91,NA()))*4</f>
        <v>#N/A</v>
      </c>
      <c r="Q87" s="22" t="e">
        <f ca="1">IF(ISNUMBER(INDIRECT(CONCATENATE("'Pivot'!",ADDRESS(U87,MATCH(CONCATENATE("Average of ",$Q$1),Pivot!$5:$5,0))))),INDIRECT(CONCATENATE("'Pivot'!",ADDRESS(U87,MATCH(CONCATENATE("Average of ",$Q$1),Pivot!$5:$5,0))))*$H$2,NA())</f>
        <v>#N/A</v>
      </c>
      <c r="R87" s="161" t="e">
        <f>(IF(ISNUMBER(Pivot!L91),Pivot!L91,NA()))/24</f>
        <v>#N/A</v>
      </c>
      <c r="S87" s="21" t="str">
        <f t="shared" ca="1" si="7"/>
        <v/>
      </c>
      <c r="U87" s="16">
        <f t="shared" si="8"/>
        <v>90</v>
      </c>
    </row>
    <row r="88" spans="14:21" ht="15" customHeight="1" x14ac:dyDescent="0.15">
      <c r="N88" s="77" t="str">
        <f>IF(ISTEXT(Pivot!D92),Pivot!D92,N87)</f>
        <v>Dallas Total</v>
      </c>
      <c r="O88" s="20" t="str">
        <f>IF(ISTEXT(Pivot!E92),Pivot!E92,"")</f>
        <v/>
      </c>
      <c r="P88" s="21" t="e">
        <f>(IF(ISNUMBER(Pivot!F92),Pivot!F92,NA()))*4</f>
        <v>#N/A</v>
      </c>
      <c r="Q88" s="22" t="e">
        <f ca="1">IF(ISNUMBER(INDIRECT(CONCATENATE("'Pivot'!",ADDRESS(U88,MATCH(CONCATENATE("Average of ",$Q$1),Pivot!$5:$5,0))))),INDIRECT(CONCATENATE("'Pivot'!",ADDRESS(U88,MATCH(CONCATENATE("Average of ",$Q$1),Pivot!$5:$5,0))))*$H$2,NA())</f>
        <v>#N/A</v>
      </c>
      <c r="R88" s="161" t="e">
        <f>(IF(ISNUMBER(Pivot!L92),Pivot!L92,NA()))/24</f>
        <v>#N/A</v>
      </c>
      <c r="S88" s="21" t="str">
        <f t="shared" ca="1" si="7"/>
        <v/>
      </c>
      <c r="U88" s="16">
        <f t="shared" si="8"/>
        <v>91</v>
      </c>
    </row>
    <row r="89" spans="14:21" ht="15" customHeight="1" x14ac:dyDescent="0.15">
      <c r="N89" s="77" t="str">
        <f>IF(ISTEXT(Pivot!D93),Pivot!D93,N88)</f>
        <v>Dallas Total</v>
      </c>
      <c r="O89" s="20" t="str">
        <f>IF(ISTEXT(Pivot!E93),Pivot!E93,"")</f>
        <v/>
      </c>
      <c r="P89" s="21" t="e">
        <f>(IF(ISNUMBER(Pivot!F93),Pivot!F93,NA()))*4</f>
        <v>#N/A</v>
      </c>
      <c r="Q89" s="22" t="e">
        <f ca="1">IF(ISNUMBER(INDIRECT(CONCATENATE("'Pivot'!",ADDRESS(U89,MATCH(CONCATENATE("Average of ",$Q$1),Pivot!$5:$5,0))))),INDIRECT(CONCATENATE("'Pivot'!",ADDRESS(U89,MATCH(CONCATENATE("Average of ",$Q$1),Pivot!$5:$5,0))))*$H$2,NA())</f>
        <v>#N/A</v>
      </c>
      <c r="R89" s="161" t="e">
        <f>(IF(ISNUMBER(Pivot!L93),Pivot!L93,NA()))/24</f>
        <v>#N/A</v>
      </c>
      <c r="S89" s="21" t="str">
        <f t="shared" ca="1" si="7"/>
        <v/>
      </c>
      <c r="U89" s="16">
        <f t="shared" si="8"/>
        <v>92</v>
      </c>
    </row>
    <row r="90" spans="14:21" ht="15" customHeight="1" x14ac:dyDescent="0.15">
      <c r="N90" s="77" t="str">
        <f>IF(ISTEXT(Pivot!D94),Pivot!D94,N89)</f>
        <v>Dallas Total</v>
      </c>
      <c r="O90" s="20" t="str">
        <f>IF(ISTEXT(Pivot!E94),Pivot!E94,"")</f>
        <v/>
      </c>
      <c r="P90" s="21" t="e">
        <f>(IF(ISNUMBER(Pivot!F94),Pivot!F94,NA()))*4</f>
        <v>#N/A</v>
      </c>
      <c r="Q90" s="22" t="e">
        <f ca="1">IF(ISNUMBER(INDIRECT(CONCATENATE("'Pivot'!",ADDRESS(U90,MATCH(CONCATENATE("Average of ",$Q$1),Pivot!$5:$5,0))))),INDIRECT(CONCATENATE("'Pivot'!",ADDRESS(U90,MATCH(CONCATENATE("Average of ",$Q$1),Pivot!$5:$5,0))))*$H$2,NA())</f>
        <v>#N/A</v>
      </c>
      <c r="R90" s="161" t="e">
        <f>(IF(ISNUMBER(Pivot!L94),Pivot!L94,NA()))/24</f>
        <v>#N/A</v>
      </c>
      <c r="S90" s="21" t="str">
        <f t="shared" ca="1" si="7"/>
        <v/>
      </c>
      <c r="U90" s="16">
        <f t="shared" si="8"/>
        <v>93</v>
      </c>
    </row>
    <row r="91" spans="14:21" ht="15" customHeight="1" x14ac:dyDescent="0.15">
      <c r="N91" s="77" t="str">
        <f>IF(ISTEXT(Pivot!D95),Pivot!D95,N90)</f>
        <v>Dallas Total</v>
      </c>
      <c r="O91" s="20" t="str">
        <f>IF(ISTEXT(Pivot!E95),Pivot!E95,"")</f>
        <v/>
      </c>
      <c r="P91" s="21" t="e">
        <f>(IF(ISNUMBER(Pivot!F95),Pivot!F95,NA()))*4</f>
        <v>#N/A</v>
      </c>
      <c r="Q91" s="22" t="e">
        <f ca="1">IF(ISNUMBER(INDIRECT(CONCATENATE("'Pivot'!",ADDRESS(U91,MATCH(CONCATENATE("Average of ",$Q$1),Pivot!$5:$5,0))))),INDIRECT(CONCATENATE("'Pivot'!",ADDRESS(U91,MATCH(CONCATENATE("Average of ",$Q$1),Pivot!$5:$5,0))))*$H$2,NA())</f>
        <v>#N/A</v>
      </c>
      <c r="R91" s="161" t="e">
        <f>(IF(ISNUMBER(Pivot!L95),Pivot!L95,NA()))/24</f>
        <v>#N/A</v>
      </c>
      <c r="S91" s="21" t="str">
        <f t="shared" ca="1" si="7"/>
        <v/>
      </c>
      <c r="U91" s="16">
        <f t="shared" si="8"/>
        <v>94</v>
      </c>
    </row>
    <row r="92" spans="14:21" ht="15" customHeight="1" x14ac:dyDescent="0.15">
      <c r="N92" s="77" t="str">
        <f>IF(ISTEXT(Pivot!D96),Pivot!D96,N91)</f>
        <v>Dallas Total</v>
      </c>
      <c r="O92" s="20" t="str">
        <f>IF(ISTEXT(Pivot!E96),Pivot!E96,"")</f>
        <v/>
      </c>
      <c r="P92" s="21" t="e">
        <f>(IF(ISNUMBER(Pivot!F96),Pivot!F96,NA()))*4</f>
        <v>#N/A</v>
      </c>
      <c r="Q92" s="22" t="e">
        <f ca="1">IF(ISNUMBER(INDIRECT(CONCATENATE("'Pivot'!",ADDRESS(U92,MATCH(CONCATENATE("Average of ",$Q$1),Pivot!$5:$5,0))))),INDIRECT(CONCATENATE("'Pivot'!",ADDRESS(U92,MATCH(CONCATENATE("Average of ",$Q$1),Pivot!$5:$5,0))))*$H$2,NA())</f>
        <v>#N/A</v>
      </c>
      <c r="R92" s="161" t="e">
        <f>(IF(ISNUMBER(Pivot!L96),Pivot!L96,NA()))/24</f>
        <v>#N/A</v>
      </c>
      <c r="S92" s="21" t="str">
        <f t="shared" ca="1" si="7"/>
        <v/>
      </c>
      <c r="U92" s="16">
        <f t="shared" si="8"/>
        <v>95</v>
      </c>
    </row>
    <row r="93" spans="14:21" ht="15" customHeight="1" x14ac:dyDescent="0.15">
      <c r="N93" s="77" t="str">
        <f>IF(ISTEXT(Pivot!D97),Pivot!D97,N92)</f>
        <v>Dallas Total</v>
      </c>
      <c r="O93" s="20" t="str">
        <f>IF(ISTEXT(Pivot!E97),Pivot!E97,"")</f>
        <v/>
      </c>
      <c r="P93" s="21" t="e">
        <f>(IF(ISNUMBER(Pivot!F97),Pivot!F97,NA()))*4</f>
        <v>#N/A</v>
      </c>
      <c r="Q93" s="22" t="e">
        <f ca="1">IF(ISNUMBER(INDIRECT(CONCATENATE("'Pivot'!",ADDRESS(U93,MATCH(CONCATENATE("Average of ",$Q$1),Pivot!$5:$5,0))))),INDIRECT(CONCATENATE("'Pivot'!",ADDRESS(U93,MATCH(CONCATENATE("Average of ",$Q$1),Pivot!$5:$5,0))))*$H$2,NA())</f>
        <v>#N/A</v>
      </c>
      <c r="R93" s="161" t="e">
        <f>(IF(ISNUMBER(Pivot!L97),Pivot!L97,NA()))/24</f>
        <v>#N/A</v>
      </c>
      <c r="S93" s="21" t="str">
        <f t="shared" ca="1" si="7"/>
        <v/>
      </c>
      <c r="U93" s="16">
        <f t="shared" si="8"/>
        <v>96</v>
      </c>
    </row>
    <row r="94" spans="14:21" ht="15" customHeight="1" x14ac:dyDescent="0.15">
      <c r="N94" s="77" t="str">
        <f>IF(ISTEXT(Pivot!D98),Pivot!D98,N93)</f>
        <v>Dallas Total</v>
      </c>
      <c r="O94" s="20" t="str">
        <f>IF(ISTEXT(Pivot!E98),Pivot!E98,"")</f>
        <v/>
      </c>
      <c r="P94" s="21" t="e">
        <f>(IF(ISNUMBER(Pivot!F98),Pivot!F98,NA()))*4</f>
        <v>#N/A</v>
      </c>
      <c r="Q94" s="22" t="e">
        <f ca="1">IF(ISNUMBER(INDIRECT(CONCATENATE("'Pivot'!",ADDRESS(U94,MATCH(CONCATENATE("Average of ",$Q$1),Pivot!$5:$5,0))))),INDIRECT(CONCATENATE("'Pivot'!",ADDRESS(U94,MATCH(CONCATENATE("Average of ",$Q$1),Pivot!$5:$5,0))))*$H$2,NA())</f>
        <v>#N/A</v>
      </c>
      <c r="R94" s="161" t="e">
        <f>(IF(ISNUMBER(Pivot!L98),Pivot!L98,NA()))/24</f>
        <v>#N/A</v>
      </c>
      <c r="S94" s="21" t="str">
        <f t="shared" ca="1" si="7"/>
        <v/>
      </c>
      <c r="U94" s="16">
        <f t="shared" si="8"/>
        <v>97</v>
      </c>
    </row>
    <row r="95" spans="14:21" ht="15" customHeight="1" x14ac:dyDescent="0.15">
      <c r="N95" s="77" t="str">
        <f>IF(ISTEXT(Pivot!D99),Pivot!D99,N94)</f>
        <v>Dallas Total</v>
      </c>
      <c r="O95" s="20" t="str">
        <f>IF(ISTEXT(Pivot!E99),Pivot!E99,"")</f>
        <v/>
      </c>
      <c r="P95" s="21" t="e">
        <f>(IF(ISNUMBER(Pivot!F99),Pivot!F99,NA()))*4</f>
        <v>#N/A</v>
      </c>
      <c r="Q95" s="22" t="e">
        <f ca="1">IF(ISNUMBER(INDIRECT(CONCATENATE("'Pivot'!",ADDRESS(U95,MATCH(CONCATENATE("Average of ",$Q$1),Pivot!$5:$5,0))))),INDIRECT(CONCATENATE("'Pivot'!",ADDRESS(U95,MATCH(CONCATENATE("Average of ",$Q$1),Pivot!$5:$5,0))))*$H$2,NA())</f>
        <v>#N/A</v>
      </c>
      <c r="R95" s="161" t="e">
        <f>(IF(ISNUMBER(Pivot!L99),Pivot!L99,NA()))/24</f>
        <v>#N/A</v>
      </c>
      <c r="S95" s="21" t="str">
        <f t="shared" ca="1" si="7"/>
        <v/>
      </c>
      <c r="U95" s="16">
        <f t="shared" si="8"/>
        <v>98</v>
      </c>
    </row>
    <row r="96" spans="14:21" ht="15" customHeight="1" x14ac:dyDescent="0.15">
      <c r="N96" s="77" t="str">
        <f>IF(ISTEXT(Pivot!D100),Pivot!D100,N95)</f>
        <v>Dallas Total</v>
      </c>
      <c r="O96" s="20" t="str">
        <f>IF(ISTEXT(Pivot!E100),Pivot!E100,"")</f>
        <v/>
      </c>
      <c r="P96" s="21" t="e">
        <f>(IF(ISNUMBER(Pivot!F100),Pivot!F100,NA()))*4</f>
        <v>#N/A</v>
      </c>
      <c r="Q96" s="22" t="e">
        <f ca="1">IF(ISNUMBER(INDIRECT(CONCATENATE("'Pivot'!",ADDRESS(U96,MATCH(CONCATENATE("Average of ",$Q$1),Pivot!$5:$5,0))))),INDIRECT(CONCATENATE("'Pivot'!",ADDRESS(U96,MATCH(CONCATENATE("Average of ",$Q$1),Pivot!$5:$5,0))))*$H$2,NA())</f>
        <v>#N/A</v>
      </c>
      <c r="R96" s="161" t="e">
        <f>(IF(ISNUMBER(Pivot!L100),Pivot!L100,NA()))/24</f>
        <v>#N/A</v>
      </c>
      <c r="S96" s="21" t="str">
        <f t="shared" ca="1" si="7"/>
        <v/>
      </c>
      <c r="U96" s="16">
        <f t="shared" si="8"/>
        <v>99</v>
      </c>
    </row>
    <row r="97" spans="14:21" ht="15" customHeight="1" x14ac:dyDescent="0.15">
      <c r="N97" s="77" t="str">
        <f>IF(ISTEXT(Pivot!D101),Pivot!D101,N96)</f>
        <v>Dallas Total</v>
      </c>
      <c r="O97" s="20" t="str">
        <f>IF(ISTEXT(Pivot!E101),Pivot!E101,"")</f>
        <v/>
      </c>
      <c r="P97" s="21" t="e">
        <f>(IF(ISNUMBER(Pivot!F101),Pivot!F101,NA()))*4</f>
        <v>#N/A</v>
      </c>
      <c r="Q97" s="22" t="e">
        <f ca="1">IF(ISNUMBER(INDIRECT(CONCATENATE("'Pivot'!",ADDRESS(U97,MATCH(CONCATENATE("Average of ",$Q$1),Pivot!$5:$5,0))))),INDIRECT(CONCATENATE("'Pivot'!",ADDRESS(U97,MATCH(CONCATENATE("Average of ",$Q$1),Pivot!$5:$5,0))))*$H$2,NA())</f>
        <v>#N/A</v>
      </c>
      <c r="R97" s="161" t="e">
        <f>(IF(ISNUMBER(Pivot!L101),Pivot!L101,NA()))/24</f>
        <v>#N/A</v>
      </c>
      <c r="S97" s="21" t="str">
        <f t="shared" ca="1" si="7"/>
        <v/>
      </c>
      <c r="U97" s="16">
        <f t="shared" si="8"/>
        <v>100</v>
      </c>
    </row>
    <row r="98" spans="14:21" ht="15" customHeight="1" x14ac:dyDescent="0.15">
      <c r="N98" s="77" t="str">
        <f>IF(ISTEXT(Pivot!D102),Pivot!D102,N97)</f>
        <v>Dallas Total</v>
      </c>
      <c r="O98" s="20" t="str">
        <f>IF(ISTEXT(Pivot!E102),Pivot!E102,"")</f>
        <v/>
      </c>
      <c r="P98" s="21" t="e">
        <f>(IF(ISNUMBER(Pivot!F102),Pivot!F102,NA()))*4</f>
        <v>#N/A</v>
      </c>
      <c r="Q98" s="22" t="e">
        <f ca="1">IF(ISNUMBER(INDIRECT(CONCATENATE("'Pivot'!",ADDRESS(U98,MATCH(CONCATENATE("Average of ",$Q$1),Pivot!$5:$5,0))))),INDIRECT(CONCATENATE("'Pivot'!",ADDRESS(U98,MATCH(CONCATENATE("Average of ",$Q$1),Pivot!$5:$5,0))))*$H$2,NA())</f>
        <v>#N/A</v>
      </c>
      <c r="R98" s="161" t="e">
        <f>(IF(ISNUMBER(Pivot!L102),Pivot!L102,NA()))/24</f>
        <v>#N/A</v>
      </c>
      <c r="S98" s="21" t="str">
        <f t="shared" ca="1" si="7"/>
        <v/>
      </c>
      <c r="U98" s="16">
        <f t="shared" si="8"/>
        <v>101</v>
      </c>
    </row>
    <row r="99" spans="14:21" ht="15" customHeight="1" x14ac:dyDescent="0.15">
      <c r="N99" s="77" t="str">
        <f>IF(ISTEXT(Pivot!D103),Pivot!D103,N98)</f>
        <v>Dallas Total</v>
      </c>
      <c r="O99" s="20" t="str">
        <f>IF(ISTEXT(Pivot!E103),Pivot!E103,"")</f>
        <v/>
      </c>
      <c r="P99" s="21" t="e">
        <f>(IF(ISNUMBER(Pivot!F103),Pivot!F103,NA()))*4</f>
        <v>#N/A</v>
      </c>
      <c r="Q99" s="22" t="e">
        <f ca="1">IF(ISNUMBER(INDIRECT(CONCATENATE("'Pivot'!",ADDRESS(U99,MATCH(CONCATENATE("Average of ",$Q$1),Pivot!$5:$5,0))))),INDIRECT(CONCATENATE("'Pivot'!",ADDRESS(U99,MATCH(CONCATENATE("Average of ",$Q$1),Pivot!$5:$5,0))))*$H$2,NA())</f>
        <v>#N/A</v>
      </c>
      <c r="R99" s="161" t="e">
        <f>(IF(ISNUMBER(Pivot!L103),Pivot!L103,NA()))/24</f>
        <v>#N/A</v>
      </c>
      <c r="S99" s="21" t="str">
        <f t="shared" ca="1" si="7"/>
        <v/>
      </c>
      <c r="U99" s="16">
        <f t="shared" si="8"/>
        <v>102</v>
      </c>
    </row>
    <row r="100" spans="14:21" ht="15" customHeight="1" x14ac:dyDescent="0.15">
      <c r="N100" s="77" t="str">
        <f>IF(ISTEXT(Pivot!D104),Pivot!D104,N99)</f>
        <v>Dallas Total</v>
      </c>
      <c r="O100" s="20" t="str">
        <f>IF(ISTEXT(Pivot!E104),Pivot!E104,"")</f>
        <v/>
      </c>
      <c r="P100" s="21" t="e">
        <f>(IF(ISNUMBER(Pivot!F104),Pivot!F104,NA()))*4</f>
        <v>#N/A</v>
      </c>
      <c r="Q100" s="22" t="e">
        <f ca="1">IF(ISNUMBER(INDIRECT(CONCATENATE("'Pivot'!",ADDRESS(U100,MATCH(CONCATENATE("Average of ",$Q$1),Pivot!$5:$5,0))))),INDIRECT(CONCATENATE("'Pivot'!",ADDRESS(U100,MATCH(CONCATENATE("Average of ",$Q$1),Pivot!$5:$5,0))))*$H$2,NA())</f>
        <v>#N/A</v>
      </c>
      <c r="R100" s="161" t="e">
        <f>(IF(ISNUMBER(Pivot!L104),Pivot!L104,NA()))/24</f>
        <v>#N/A</v>
      </c>
      <c r="S100" s="21" t="str">
        <f t="shared" ca="1" si="7"/>
        <v/>
      </c>
      <c r="U100" s="16">
        <f t="shared" si="8"/>
        <v>103</v>
      </c>
    </row>
    <row r="101" spans="14:21" ht="15" customHeight="1" x14ac:dyDescent="0.15">
      <c r="N101" s="77" t="str">
        <f>IF(ISTEXT(Pivot!D105),Pivot!D105,N100)</f>
        <v>Dallas Total</v>
      </c>
      <c r="O101" s="20" t="str">
        <f>IF(ISTEXT(Pivot!E105),Pivot!E105,"")</f>
        <v/>
      </c>
      <c r="P101" s="21" t="e">
        <f>(IF(ISNUMBER(Pivot!F105),Pivot!F105,NA()))*4</f>
        <v>#N/A</v>
      </c>
      <c r="Q101" s="22" t="e">
        <f ca="1">IF(ISNUMBER(INDIRECT(CONCATENATE("'Pivot'!",ADDRESS(U101,MATCH(CONCATENATE("Average of ",$Q$1),Pivot!$5:$5,0))))),INDIRECT(CONCATENATE("'Pivot'!",ADDRESS(U101,MATCH(CONCATENATE("Average of ",$Q$1),Pivot!$5:$5,0))))*$H$2,NA())</f>
        <v>#N/A</v>
      </c>
      <c r="R101" s="161" t="e">
        <f>(IF(ISNUMBER(Pivot!L105),Pivot!L105,NA()))/24</f>
        <v>#N/A</v>
      </c>
      <c r="S101" s="21" t="str">
        <f t="shared" ca="1" si="7"/>
        <v/>
      </c>
      <c r="U101" s="16">
        <f t="shared" si="8"/>
        <v>104</v>
      </c>
    </row>
    <row r="102" spans="14:21" ht="15" customHeight="1" x14ac:dyDescent="0.15">
      <c r="N102" s="77" t="str">
        <f>IF(ISTEXT(Pivot!D106),Pivot!D106,N101)</f>
        <v>Dallas Total</v>
      </c>
      <c r="O102" s="20" t="str">
        <f>IF(ISTEXT(Pivot!E106),Pivot!E106,"")</f>
        <v/>
      </c>
      <c r="P102" s="21" t="e">
        <f>(IF(ISNUMBER(Pivot!F106),Pivot!F106,NA()))*4</f>
        <v>#N/A</v>
      </c>
      <c r="Q102" s="22" t="e">
        <f ca="1">IF(ISNUMBER(INDIRECT(CONCATENATE("'Pivot'!",ADDRESS(U102,MATCH(CONCATENATE("Average of ",$Q$1),Pivot!$5:$5,0))))),INDIRECT(CONCATENATE("'Pivot'!",ADDRESS(U102,MATCH(CONCATENATE("Average of ",$Q$1),Pivot!$5:$5,0))))*$H$2,NA())</f>
        <v>#N/A</v>
      </c>
      <c r="R102" s="161" t="e">
        <f>(IF(ISNUMBER(Pivot!L106),Pivot!L106,NA()))/24</f>
        <v>#N/A</v>
      </c>
      <c r="S102" s="21" t="str">
        <f t="shared" ca="1" si="7"/>
        <v/>
      </c>
      <c r="U102" s="16">
        <f t="shared" si="8"/>
        <v>105</v>
      </c>
    </row>
    <row r="103" spans="14:21" ht="15" customHeight="1" x14ac:dyDescent="0.15">
      <c r="N103" s="77" t="str">
        <f>IF(ISTEXT(Pivot!D107),Pivot!D107,N102)</f>
        <v>Dallas Total</v>
      </c>
      <c r="O103" s="20" t="str">
        <f>IF(ISTEXT(Pivot!E107),Pivot!E107,"")</f>
        <v/>
      </c>
      <c r="P103" s="21" t="e">
        <f>(IF(ISNUMBER(Pivot!F107),Pivot!F107,NA()))*4</f>
        <v>#N/A</v>
      </c>
      <c r="Q103" s="22" t="e">
        <f ca="1">IF(ISNUMBER(INDIRECT(CONCATENATE("'Pivot'!",ADDRESS(U103,MATCH(CONCATENATE("Average of ",$Q$1),Pivot!$5:$5,0))))),INDIRECT(CONCATENATE("'Pivot'!",ADDRESS(U103,MATCH(CONCATENATE("Average of ",$Q$1),Pivot!$5:$5,0))))*$H$2,NA())</f>
        <v>#N/A</v>
      </c>
      <c r="R103" s="161" t="e">
        <f>(IF(ISNUMBER(Pivot!L107),Pivot!L107,NA()))/24</f>
        <v>#N/A</v>
      </c>
      <c r="S103" s="21" t="str">
        <f t="shared" ca="1" si="7"/>
        <v/>
      </c>
      <c r="U103" s="16">
        <f t="shared" si="8"/>
        <v>106</v>
      </c>
    </row>
    <row r="104" spans="14:21" ht="15" customHeight="1" x14ac:dyDescent="0.15">
      <c r="N104" s="77" t="str">
        <f>IF(ISTEXT(Pivot!D108),Pivot!D108,N103)</f>
        <v>Dallas Total</v>
      </c>
      <c r="O104" s="20" t="str">
        <f>IF(ISTEXT(Pivot!E108),Pivot!E108,"")</f>
        <v/>
      </c>
      <c r="P104" s="21" t="e">
        <f>(IF(ISNUMBER(Pivot!F108),Pivot!F108,NA()))*4</f>
        <v>#N/A</v>
      </c>
      <c r="Q104" s="22" t="e">
        <f ca="1">IF(ISNUMBER(INDIRECT(CONCATENATE("'Pivot'!",ADDRESS(U104,MATCH(CONCATENATE("Average of ",$Q$1),Pivot!$5:$5,0))))),INDIRECT(CONCATENATE("'Pivot'!",ADDRESS(U104,MATCH(CONCATENATE("Average of ",$Q$1),Pivot!$5:$5,0))))*$H$2,NA())</f>
        <v>#N/A</v>
      </c>
      <c r="R104" s="161" t="e">
        <f>(IF(ISNUMBER(Pivot!L108),Pivot!L108,NA()))/24</f>
        <v>#N/A</v>
      </c>
      <c r="S104" s="21" t="str">
        <f t="shared" ca="1" si="7"/>
        <v/>
      </c>
      <c r="U104" s="16">
        <f t="shared" si="8"/>
        <v>107</v>
      </c>
    </row>
    <row r="105" spans="14:21" ht="15" customHeight="1" x14ac:dyDescent="0.15">
      <c r="N105" s="77" t="str">
        <f>IF(ISTEXT(Pivot!D109),Pivot!D109,N104)</f>
        <v>Dallas Total</v>
      </c>
      <c r="O105" s="20" t="str">
        <f>IF(ISTEXT(Pivot!E109),Pivot!E109,"")</f>
        <v/>
      </c>
      <c r="P105" s="21" t="e">
        <f>(IF(ISNUMBER(Pivot!F109),Pivot!F109,NA()))*4</f>
        <v>#N/A</v>
      </c>
      <c r="Q105" s="22" t="e">
        <f ca="1">IF(ISNUMBER(INDIRECT(CONCATENATE("'Pivot'!",ADDRESS(U105,MATCH(CONCATENATE("Average of ",$Q$1),Pivot!$5:$5,0))))),INDIRECT(CONCATENATE("'Pivot'!",ADDRESS(U105,MATCH(CONCATENATE("Average of ",$Q$1),Pivot!$5:$5,0))))*$H$2,NA())</f>
        <v>#N/A</v>
      </c>
      <c r="R105" s="161" t="e">
        <f>(IF(ISNUMBER(Pivot!L109),Pivot!L109,NA()))/24</f>
        <v>#N/A</v>
      </c>
      <c r="S105" s="21" t="str">
        <f t="shared" ca="1" si="7"/>
        <v/>
      </c>
      <c r="U105" s="16">
        <f t="shared" si="8"/>
        <v>108</v>
      </c>
    </row>
    <row r="106" spans="14:21" ht="15" customHeight="1" x14ac:dyDescent="0.15">
      <c r="N106" s="77" t="str">
        <f>IF(ISTEXT(Pivot!D110),Pivot!D110,N105)</f>
        <v>Dallas Total</v>
      </c>
      <c r="O106" s="20" t="str">
        <f>IF(ISTEXT(Pivot!E110),Pivot!E110,"")</f>
        <v/>
      </c>
      <c r="P106" s="21" t="e">
        <f>(IF(ISNUMBER(Pivot!F110),Pivot!F110,NA()))*4</f>
        <v>#N/A</v>
      </c>
      <c r="Q106" s="22" t="e">
        <f ca="1">IF(ISNUMBER(INDIRECT(CONCATENATE("'Pivot'!",ADDRESS(U106,MATCH(CONCATENATE("Average of ",$Q$1),Pivot!$5:$5,0))))),INDIRECT(CONCATENATE("'Pivot'!",ADDRESS(U106,MATCH(CONCATENATE("Average of ",$Q$1),Pivot!$5:$5,0))))*$H$2,NA())</f>
        <v>#N/A</v>
      </c>
      <c r="R106" s="161" t="e">
        <f>(IF(ISNUMBER(Pivot!L110),Pivot!L110,NA()))/24</f>
        <v>#N/A</v>
      </c>
      <c r="S106" s="21" t="str">
        <f t="shared" ca="1" si="7"/>
        <v/>
      </c>
      <c r="U106" s="16">
        <f t="shared" si="8"/>
        <v>109</v>
      </c>
    </row>
    <row r="107" spans="14:21" ht="15" customHeight="1" x14ac:dyDescent="0.15">
      <c r="N107" s="77" t="str">
        <f>IF(ISTEXT(Pivot!D111),Pivot!D111,N106)</f>
        <v>Dallas Total</v>
      </c>
      <c r="O107" s="20" t="str">
        <f>IF(ISTEXT(Pivot!E111),Pivot!E111,"")</f>
        <v/>
      </c>
      <c r="P107" s="21" t="e">
        <f>(IF(ISNUMBER(Pivot!F111),Pivot!F111,NA()))*4</f>
        <v>#N/A</v>
      </c>
      <c r="Q107" s="22" t="e">
        <f ca="1">IF(ISNUMBER(INDIRECT(CONCATENATE("'Pivot'!",ADDRESS(U107,MATCH(CONCATENATE("Average of ",$Q$1),Pivot!$5:$5,0))))),INDIRECT(CONCATENATE("'Pivot'!",ADDRESS(U107,MATCH(CONCATENATE("Average of ",$Q$1),Pivot!$5:$5,0))))*$H$2,NA())</f>
        <v>#N/A</v>
      </c>
      <c r="R107" s="161" t="e">
        <f>(IF(ISNUMBER(Pivot!L111),Pivot!L111,NA()))/24</f>
        <v>#N/A</v>
      </c>
      <c r="S107" s="21" t="str">
        <f t="shared" ca="1" si="7"/>
        <v/>
      </c>
      <c r="U107" s="16">
        <f t="shared" si="8"/>
        <v>110</v>
      </c>
    </row>
    <row r="108" spans="14:21" ht="15" customHeight="1" x14ac:dyDescent="0.15">
      <c r="N108" s="77" t="str">
        <f>IF(ISTEXT(Pivot!D112),Pivot!D112,N107)</f>
        <v>Dallas Total</v>
      </c>
      <c r="O108" s="20" t="str">
        <f>IF(ISTEXT(Pivot!E112),Pivot!E112,"")</f>
        <v/>
      </c>
      <c r="P108" s="21" t="e">
        <f>(IF(ISNUMBER(Pivot!F112),Pivot!F112,NA()))*4</f>
        <v>#N/A</v>
      </c>
      <c r="Q108" s="22" t="e">
        <f ca="1">IF(ISNUMBER(INDIRECT(CONCATENATE("'Pivot'!",ADDRESS(U108,MATCH(CONCATENATE("Average of ",$Q$1),Pivot!$5:$5,0))))),INDIRECT(CONCATENATE("'Pivot'!",ADDRESS(U108,MATCH(CONCATENATE("Average of ",$Q$1),Pivot!$5:$5,0))))*$H$2,NA())</f>
        <v>#N/A</v>
      </c>
      <c r="R108" s="161" t="e">
        <f>(IF(ISNUMBER(Pivot!L112),Pivot!L112,NA()))/24</f>
        <v>#N/A</v>
      </c>
      <c r="S108" s="21" t="str">
        <f t="shared" ca="1" si="7"/>
        <v/>
      </c>
      <c r="U108" s="16">
        <f t="shared" si="8"/>
        <v>111</v>
      </c>
    </row>
    <row r="109" spans="14:21" ht="15" customHeight="1" x14ac:dyDescent="0.15">
      <c r="N109" s="77" t="str">
        <f>IF(ISTEXT(Pivot!D113),Pivot!D113,N108)</f>
        <v>Dallas Total</v>
      </c>
      <c r="O109" s="20" t="str">
        <f>IF(ISTEXT(Pivot!E113),Pivot!E113,"")</f>
        <v/>
      </c>
      <c r="P109" s="21" t="e">
        <f>(IF(ISNUMBER(Pivot!F113),Pivot!F113,NA()))*4</f>
        <v>#N/A</v>
      </c>
      <c r="Q109" s="22" t="e">
        <f ca="1">IF(ISNUMBER(INDIRECT(CONCATENATE("'Pivot'!",ADDRESS(U109,MATCH(CONCATENATE("Average of ",$Q$1),Pivot!$5:$5,0))))),INDIRECT(CONCATENATE("'Pivot'!",ADDRESS(U109,MATCH(CONCATENATE("Average of ",$Q$1),Pivot!$5:$5,0))))*$H$2,NA())</f>
        <v>#N/A</v>
      </c>
      <c r="R109" s="161" t="e">
        <f>(IF(ISNUMBER(Pivot!L113),Pivot!L113,NA()))/24</f>
        <v>#N/A</v>
      </c>
      <c r="S109" s="21" t="str">
        <f t="shared" ca="1" si="7"/>
        <v/>
      </c>
      <c r="U109" s="16">
        <f t="shared" si="8"/>
        <v>112</v>
      </c>
    </row>
    <row r="110" spans="14:21" ht="15" customHeight="1" x14ac:dyDescent="0.15">
      <c r="N110" s="77" t="str">
        <f>IF(ISTEXT(Pivot!D114),Pivot!D114,N109)</f>
        <v>Dallas Total</v>
      </c>
      <c r="O110" s="20" t="str">
        <f>IF(ISTEXT(Pivot!E114),Pivot!E114,"")</f>
        <v/>
      </c>
      <c r="P110" s="21" t="e">
        <f>(IF(ISNUMBER(Pivot!F114),Pivot!F114,NA()))*4</f>
        <v>#N/A</v>
      </c>
      <c r="Q110" s="22" t="e">
        <f ca="1">IF(ISNUMBER(INDIRECT(CONCATENATE("'Pivot'!",ADDRESS(U110,MATCH(CONCATENATE("Average of ",$Q$1),Pivot!$5:$5,0))))),INDIRECT(CONCATENATE("'Pivot'!",ADDRESS(U110,MATCH(CONCATENATE("Average of ",$Q$1),Pivot!$5:$5,0))))*$H$2,NA())</f>
        <v>#N/A</v>
      </c>
      <c r="R110" s="161" t="e">
        <f>(IF(ISNUMBER(Pivot!L114),Pivot!L114,NA()))/24</f>
        <v>#N/A</v>
      </c>
      <c r="S110" s="21" t="str">
        <f t="shared" ca="1" si="7"/>
        <v/>
      </c>
      <c r="U110" s="16">
        <f t="shared" si="8"/>
        <v>113</v>
      </c>
    </row>
    <row r="111" spans="14:21" ht="15" customHeight="1" x14ac:dyDescent="0.15">
      <c r="N111" s="77" t="str">
        <f>IF(ISTEXT(Pivot!D115),Pivot!D115,N110)</f>
        <v>Dallas Total</v>
      </c>
      <c r="O111" s="20" t="str">
        <f>IF(ISTEXT(Pivot!E115),Pivot!E115,"")</f>
        <v/>
      </c>
      <c r="P111" s="21" t="e">
        <f>(IF(ISNUMBER(Pivot!F115),Pivot!F115,NA()))*4</f>
        <v>#N/A</v>
      </c>
      <c r="Q111" s="22" t="e">
        <f ca="1">IF(ISNUMBER(INDIRECT(CONCATENATE("'Pivot'!",ADDRESS(U111,MATCH(CONCATENATE("Average of ",$Q$1),Pivot!$5:$5,0))))),INDIRECT(CONCATENATE("'Pivot'!",ADDRESS(U111,MATCH(CONCATENATE("Average of ",$Q$1),Pivot!$5:$5,0))))*$H$2,NA())</f>
        <v>#N/A</v>
      </c>
      <c r="R111" s="161" t="e">
        <f>(IF(ISNUMBER(Pivot!L115),Pivot!L115,NA()))/24</f>
        <v>#N/A</v>
      </c>
      <c r="S111" s="21" t="str">
        <f t="shared" ca="1" si="7"/>
        <v/>
      </c>
      <c r="U111" s="16">
        <f t="shared" si="8"/>
        <v>114</v>
      </c>
    </row>
    <row r="112" spans="14:21" ht="15" customHeight="1" x14ac:dyDescent="0.15">
      <c r="N112" s="77" t="str">
        <f>IF(ISTEXT(Pivot!D116),Pivot!D116,N111)</f>
        <v>Dallas Total</v>
      </c>
      <c r="O112" s="20" t="str">
        <f>IF(ISTEXT(Pivot!E116),Pivot!E116,"")</f>
        <v/>
      </c>
      <c r="P112" s="21" t="e">
        <f>(IF(ISNUMBER(Pivot!F116),Pivot!F116,NA()))*4</f>
        <v>#N/A</v>
      </c>
      <c r="Q112" s="22" t="e">
        <f ca="1">IF(ISNUMBER(INDIRECT(CONCATENATE("'Pivot'!",ADDRESS(U112,MATCH(CONCATENATE("Average of ",$Q$1),Pivot!$5:$5,0))))),INDIRECT(CONCATENATE("'Pivot'!",ADDRESS(U112,MATCH(CONCATENATE("Average of ",$Q$1),Pivot!$5:$5,0))))*$H$2,NA())</f>
        <v>#N/A</v>
      </c>
      <c r="R112" s="161" t="e">
        <f>(IF(ISNUMBER(Pivot!L116),Pivot!L116,NA()))/24</f>
        <v>#N/A</v>
      </c>
      <c r="S112" s="21" t="str">
        <f t="shared" ca="1" si="7"/>
        <v/>
      </c>
      <c r="U112" s="16">
        <f t="shared" si="8"/>
        <v>115</v>
      </c>
    </row>
    <row r="113" spans="14:21" ht="15" customHeight="1" x14ac:dyDescent="0.15">
      <c r="N113" s="77" t="str">
        <f>IF(ISTEXT(Pivot!D117),Pivot!D117,N112)</f>
        <v>Dallas Total</v>
      </c>
      <c r="O113" s="20" t="str">
        <f>IF(ISTEXT(Pivot!E117),Pivot!E117,"")</f>
        <v/>
      </c>
      <c r="P113" s="21" t="e">
        <f>(IF(ISNUMBER(Pivot!F117),Pivot!F117,NA()))*4</f>
        <v>#N/A</v>
      </c>
      <c r="Q113" s="22" t="e">
        <f ca="1">IF(ISNUMBER(INDIRECT(CONCATENATE("'Pivot'!",ADDRESS(U113,MATCH(CONCATENATE("Average of ",$Q$1),Pivot!$5:$5,0))))),INDIRECT(CONCATENATE("'Pivot'!",ADDRESS(U113,MATCH(CONCATENATE("Average of ",$Q$1),Pivot!$5:$5,0))))*$H$2,NA())</f>
        <v>#N/A</v>
      </c>
      <c r="R113" s="161" t="e">
        <f>(IF(ISNUMBER(Pivot!L117),Pivot!L117,NA()))/24</f>
        <v>#N/A</v>
      </c>
      <c r="S113" s="21" t="str">
        <f t="shared" ca="1" si="7"/>
        <v/>
      </c>
      <c r="U113" s="16">
        <f t="shared" si="8"/>
        <v>116</v>
      </c>
    </row>
    <row r="114" spans="14:21" ht="15" customHeight="1" x14ac:dyDescent="0.15">
      <c r="N114" s="77" t="str">
        <f>IF(ISTEXT(Pivot!D118),Pivot!D118,N113)</f>
        <v>Dallas Total</v>
      </c>
      <c r="O114" s="20" t="str">
        <f>IF(ISTEXT(Pivot!E118),Pivot!E118,"")</f>
        <v/>
      </c>
      <c r="P114" s="21" t="e">
        <f>(IF(ISNUMBER(Pivot!F118),Pivot!F118,NA()))*4</f>
        <v>#N/A</v>
      </c>
      <c r="Q114" s="22" t="e">
        <f ca="1">IF(ISNUMBER(INDIRECT(CONCATENATE("'Pivot'!",ADDRESS(U114,MATCH(CONCATENATE("Average of ",$Q$1),Pivot!$5:$5,0))))),INDIRECT(CONCATENATE("'Pivot'!",ADDRESS(U114,MATCH(CONCATENATE("Average of ",$Q$1),Pivot!$5:$5,0))))*$H$2,NA())</f>
        <v>#N/A</v>
      </c>
      <c r="R114" s="161" t="e">
        <f>(IF(ISNUMBER(Pivot!L118),Pivot!L118,NA()))/24</f>
        <v>#N/A</v>
      </c>
      <c r="S114" s="21" t="str">
        <f t="shared" ca="1" si="7"/>
        <v/>
      </c>
      <c r="U114" s="16">
        <f t="shared" si="8"/>
        <v>117</v>
      </c>
    </row>
    <row r="115" spans="14:21" ht="15" customHeight="1" x14ac:dyDescent="0.15">
      <c r="N115" s="77" t="str">
        <f>IF(ISTEXT(Pivot!D119),Pivot!D119,N114)</f>
        <v>Dallas Total</v>
      </c>
      <c r="O115" s="20" t="str">
        <f>IF(ISTEXT(Pivot!E119),Pivot!E119,"")</f>
        <v/>
      </c>
      <c r="P115" s="21" t="e">
        <f>(IF(ISNUMBER(Pivot!F119),Pivot!F119,NA()))*4</f>
        <v>#N/A</v>
      </c>
      <c r="Q115" s="22" t="e">
        <f ca="1">IF(ISNUMBER(INDIRECT(CONCATENATE("'Pivot'!",ADDRESS(U115,MATCH(CONCATENATE("Average of ",$Q$1),Pivot!$5:$5,0))))),INDIRECT(CONCATENATE("'Pivot'!",ADDRESS(U115,MATCH(CONCATENATE("Average of ",$Q$1),Pivot!$5:$5,0))))*$H$2,NA())</f>
        <v>#N/A</v>
      </c>
      <c r="R115" s="161" t="e">
        <f>(IF(ISNUMBER(Pivot!L119),Pivot!L119,NA()))/24</f>
        <v>#N/A</v>
      </c>
      <c r="S115" s="21" t="str">
        <f t="shared" ca="1" si="7"/>
        <v/>
      </c>
      <c r="U115" s="16">
        <f t="shared" si="8"/>
        <v>118</v>
      </c>
    </row>
    <row r="116" spans="14:21" ht="15" customHeight="1" x14ac:dyDescent="0.15">
      <c r="N116" s="77" t="str">
        <f>IF(ISTEXT(Pivot!D120),Pivot!D120,N115)</f>
        <v>Dallas Total</v>
      </c>
      <c r="O116" s="20" t="str">
        <f>IF(ISTEXT(Pivot!E120),Pivot!E120,"")</f>
        <v/>
      </c>
      <c r="P116" s="21" t="e">
        <f>(IF(ISNUMBER(Pivot!F120),Pivot!F120,NA()))*4</f>
        <v>#N/A</v>
      </c>
      <c r="Q116" s="22" t="e">
        <f ca="1">IF(ISNUMBER(INDIRECT(CONCATENATE("'Pivot'!",ADDRESS(U116,MATCH(CONCATENATE("Average of ",$Q$1),Pivot!$5:$5,0))))),INDIRECT(CONCATENATE("'Pivot'!",ADDRESS(U116,MATCH(CONCATENATE("Average of ",$Q$1),Pivot!$5:$5,0))))*$H$2,NA())</f>
        <v>#N/A</v>
      </c>
      <c r="R116" s="161" t="e">
        <f>(IF(ISNUMBER(Pivot!L120),Pivot!L120,NA()))/24</f>
        <v>#N/A</v>
      </c>
      <c r="S116" s="21" t="str">
        <f t="shared" ca="1" si="7"/>
        <v/>
      </c>
      <c r="U116" s="16">
        <f t="shared" si="8"/>
        <v>119</v>
      </c>
    </row>
    <row r="117" spans="14:21" ht="15" customHeight="1" x14ac:dyDescent="0.15">
      <c r="N117" s="77" t="str">
        <f>IF(ISTEXT(Pivot!D121),Pivot!D121,N116)</f>
        <v>Dallas Total</v>
      </c>
      <c r="O117" s="20" t="str">
        <f>IF(ISTEXT(Pivot!E121),Pivot!E121,"")</f>
        <v/>
      </c>
      <c r="P117" s="21" t="e">
        <f>(IF(ISNUMBER(Pivot!F121),Pivot!F121,NA()))*4</f>
        <v>#N/A</v>
      </c>
      <c r="Q117" s="22" t="e">
        <f ca="1">IF(ISNUMBER(INDIRECT(CONCATENATE("'Pivot'!",ADDRESS(U117,MATCH(CONCATENATE("Average of ",$Q$1),Pivot!$5:$5,0))))),INDIRECT(CONCATENATE("'Pivot'!",ADDRESS(U117,MATCH(CONCATENATE("Average of ",$Q$1),Pivot!$5:$5,0))))*$H$2,NA())</f>
        <v>#N/A</v>
      </c>
      <c r="R117" s="161" t="e">
        <f>(IF(ISNUMBER(Pivot!L121),Pivot!L121,NA()))/24</f>
        <v>#N/A</v>
      </c>
      <c r="S117" s="21" t="str">
        <f t="shared" ca="1" si="7"/>
        <v/>
      </c>
      <c r="U117" s="16">
        <f t="shared" si="8"/>
        <v>120</v>
      </c>
    </row>
    <row r="118" spans="14:21" ht="15" customHeight="1" x14ac:dyDescent="0.15">
      <c r="N118" s="77" t="str">
        <f>IF(ISTEXT(Pivot!D122),Pivot!D122,N117)</f>
        <v>Dallas Total</v>
      </c>
      <c r="O118" s="20" t="str">
        <f>IF(ISTEXT(Pivot!E122),Pivot!E122,"")</f>
        <v/>
      </c>
      <c r="P118" s="21" t="e">
        <f>(IF(ISNUMBER(Pivot!F122),Pivot!F122,NA()))*4</f>
        <v>#N/A</v>
      </c>
      <c r="Q118" s="22" t="e">
        <f ca="1">IF(ISNUMBER(INDIRECT(CONCATENATE("'Pivot'!",ADDRESS(U118,MATCH(CONCATENATE("Average of ",$Q$1),Pivot!$5:$5,0))))),INDIRECT(CONCATENATE("'Pivot'!",ADDRESS(U118,MATCH(CONCATENATE("Average of ",$Q$1),Pivot!$5:$5,0))))*$H$2,NA())</f>
        <v>#N/A</v>
      </c>
      <c r="R118" s="161" t="e">
        <f>(IF(ISNUMBER(Pivot!L122),Pivot!L122,NA()))/24</f>
        <v>#N/A</v>
      </c>
      <c r="S118" s="21" t="str">
        <f t="shared" ca="1" si="7"/>
        <v/>
      </c>
      <c r="U118" s="16">
        <f t="shared" si="8"/>
        <v>121</v>
      </c>
    </row>
    <row r="119" spans="14:21" ht="15" customHeight="1" x14ac:dyDescent="0.15">
      <c r="N119" s="77" t="str">
        <f>IF(ISTEXT(Pivot!D123),Pivot!D123,N118)</f>
        <v>Dallas Total</v>
      </c>
      <c r="O119" s="20" t="str">
        <f>IF(ISTEXT(Pivot!E123),Pivot!E123,"")</f>
        <v/>
      </c>
      <c r="P119" s="21" t="e">
        <f>(IF(ISNUMBER(Pivot!F123),Pivot!F123,NA()))*4</f>
        <v>#N/A</v>
      </c>
      <c r="Q119" s="22" t="e">
        <f ca="1">IF(ISNUMBER(INDIRECT(CONCATENATE("'Pivot'!",ADDRESS(U119,MATCH(CONCATENATE("Average of ",$Q$1),Pivot!$5:$5,0))))),INDIRECT(CONCATENATE("'Pivot'!",ADDRESS(U119,MATCH(CONCATENATE("Average of ",$Q$1),Pivot!$5:$5,0))))*$H$2,NA())</f>
        <v>#N/A</v>
      </c>
      <c r="R119" s="161" t="e">
        <f>(IF(ISNUMBER(Pivot!L123),Pivot!L123,NA()))/24</f>
        <v>#N/A</v>
      </c>
      <c r="S119" s="21" t="str">
        <f t="shared" ca="1" si="7"/>
        <v/>
      </c>
      <c r="U119" s="16">
        <f t="shared" si="8"/>
        <v>122</v>
      </c>
    </row>
    <row r="120" spans="14:21" ht="15" customHeight="1" x14ac:dyDescent="0.15">
      <c r="N120" s="77" t="str">
        <f>IF(ISTEXT(Pivot!D124),Pivot!D124,N119)</f>
        <v>Dallas Total</v>
      </c>
      <c r="O120" s="20" t="str">
        <f>IF(ISTEXT(Pivot!E124),Pivot!E124,"")</f>
        <v/>
      </c>
      <c r="P120" s="21" t="e">
        <f>(IF(ISNUMBER(Pivot!F124),Pivot!F124,NA()))*4</f>
        <v>#N/A</v>
      </c>
      <c r="Q120" s="22" t="e">
        <f ca="1">IF(ISNUMBER(INDIRECT(CONCATENATE("'Pivot'!",ADDRESS(U120,MATCH(CONCATENATE("Average of ",$Q$1),Pivot!$5:$5,0))))),INDIRECT(CONCATENATE("'Pivot'!",ADDRESS(U120,MATCH(CONCATENATE("Average of ",$Q$1),Pivot!$5:$5,0))))*$H$2,NA())</f>
        <v>#N/A</v>
      </c>
      <c r="R120" s="161" t="e">
        <f>(IF(ISNUMBER(Pivot!L124),Pivot!L124,NA()))/24</f>
        <v>#N/A</v>
      </c>
      <c r="S120" s="21" t="str">
        <f t="shared" ca="1" si="7"/>
        <v/>
      </c>
      <c r="U120" s="16">
        <f t="shared" si="8"/>
        <v>123</v>
      </c>
    </row>
    <row r="121" spans="14:21" ht="15" customHeight="1" x14ac:dyDescent="0.15">
      <c r="N121" s="77" t="str">
        <f>IF(ISTEXT(Pivot!D125),Pivot!D125,N120)</f>
        <v>Dallas Total</v>
      </c>
      <c r="O121" s="20" t="str">
        <f>IF(ISTEXT(Pivot!E125),Pivot!E125,"")</f>
        <v/>
      </c>
      <c r="P121" s="21" t="e">
        <f>(IF(ISNUMBER(Pivot!F125),Pivot!F125,NA()))*4</f>
        <v>#N/A</v>
      </c>
      <c r="Q121" s="22" t="e">
        <f ca="1">IF(ISNUMBER(INDIRECT(CONCATENATE("'Pivot'!",ADDRESS(U121,MATCH(CONCATENATE("Average of ",$Q$1),Pivot!$5:$5,0))))),INDIRECT(CONCATENATE("'Pivot'!",ADDRESS(U121,MATCH(CONCATENATE("Average of ",$Q$1),Pivot!$5:$5,0))))*$H$2,NA())</f>
        <v>#N/A</v>
      </c>
      <c r="R121" s="161" t="e">
        <f>(IF(ISNUMBER(Pivot!L125),Pivot!L125,NA()))/24</f>
        <v>#N/A</v>
      </c>
      <c r="S121" s="21" t="str">
        <f t="shared" ca="1" si="7"/>
        <v/>
      </c>
      <c r="U121" s="16">
        <f t="shared" si="8"/>
        <v>124</v>
      </c>
    </row>
    <row r="122" spans="14:21" ht="15" customHeight="1" x14ac:dyDescent="0.15">
      <c r="N122" s="77" t="str">
        <f>IF(ISTEXT(Pivot!D126),Pivot!D126,N121)</f>
        <v>Dallas Total</v>
      </c>
      <c r="O122" s="20" t="str">
        <f>IF(ISTEXT(Pivot!E126),Pivot!E126,"")</f>
        <v/>
      </c>
      <c r="P122" s="21" t="e">
        <f>(IF(ISNUMBER(Pivot!F126),Pivot!F126,NA()))*4</f>
        <v>#N/A</v>
      </c>
      <c r="Q122" s="22" t="e">
        <f ca="1">IF(ISNUMBER(INDIRECT(CONCATENATE("'Pivot'!",ADDRESS(U122,MATCH(CONCATENATE("Average of ",$Q$1),Pivot!$5:$5,0))))),INDIRECT(CONCATENATE("'Pivot'!",ADDRESS(U122,MATCH(CONCATENATE("Average of ",$Q$1),Pivot!$5:$5,0))))*$H$2,NA())</f>
        <v>#N/A</v>
      </c>
      <c r="R122" s="161" t="e">
        <f>(IF(ISNUMBER(Pivot!L126),Pivot!L126,NA()))/24</f>
        <v>#N/A</v>
      </c>
      <c r="S122" s="21" t="str">
        <f t="shared" ca="1" si="7"/>
        <v/>
      </c>
      <c r="U122" s="16">
        <f t="shared" si="8"/>
        <v>125</v>
      </c>
    </row>
    <row r="123" spans="14:21" ht="15" customHeight="1" x14ac:dyDescent="0.15">
      <c r="N123" s="77" t="str">
        <f>IF(ISTEXT(Pivot!D127),Pivot!D127,N122)</f>
        <v>Dallas Total</v>
      </c>
      <c r="O123" s="20" t="str">
        <f>IF(ISTEXT(Pivot!E127),Pivot!E127,"")</f>
        <v/>
      </c>
      <c r="P123" s="21" t="e">
        <f>(IF(ISNUMBER(Pivot!F127),Pivot!F127,NA()))*4</f>
        <v>#N/A</v>
      </c>
      <c r="Q123" s="22" t="e">
        <f ca="1">IF(ISNUMBER(INDIRECT(CONCATENATE("'Pivot'!",ADDRESS(U123,MATCH(CONCATENATE("Average of ",$Q$1),Pivot!$5:$5,0))))),INDIRECT(CONCATENATE("'Pivot'!",ADDRESS(U123,MATCH(CONCATENATE("Average of ",$Q$1),Pivot!$5:$5,0))))*$H$2,NA())</f>
        <v>#N/A</v>
      </c>
      <c r="R123" s="161" t="e">
        <f>(IF(ISNUMBER(Pivot!L127),Pivot!L127,NA()))/24</f>
        <v>#N/A</v>
      </c>
      <c r="S123" s="21" t="str">
        <f t="shared" ca="1" si="7"/>
        <v/>
      </c>
      <c r="U123" s="16">
        <f t="shared" si="8"/>
        <v>126</v>
      </c>
    </row>
    <row r="124" spans="14:21" ht="15" customHeight="1" x14ac:dyDescent="0.15">
      <c r="N124" s="77" t="str">
        <f>IF(ISTEXT(Pivot!D128),Pivot!D128,N123)</f>
        <v>Dallas Total</v>
      </c>
      <c r="O124" s="20" t="str">
        <f>IF(ISTEXT(Pivot!E128),Pivot!E128,"")</f>
        <v/>
      </c>
      <c r="P124" s="21" t="e">
        <f>(IF(ISNUMBER(Pivot!F128),Pivot!F128,NA()))*4</f>
        <v>#N/A</v>
      </c>
      <c r="Q124" s="22" t="e">
        <f ca="1">IF(ISNUMBER(INDIRECT(CONCATENATE("'Pivot'!",ADDRESS(U124,MATCH(CONCATENATE("Average of ",$Q$1),Pivot!$5:$5,0))))),INDIRECT(CONCATENATE("'Pivot'!",ADDRESS(U124,MATCH(CONCATENATE("Average of ",$Q$1),Pivot!$5:$5,0))))*$H$2,NA())</f>
        <v>#N/A</v>
      </c>
      <c r="R124" s="161" t="e">
        <f>(IF(ISNUMBER(Pivot!L128),Pivot!L128,NA()))/24</f>
        <v>#N/A</v>
      </c>
      <c r="S124" s="21" t="str">
        <f t="shared" ca="1" si="7"/>
        <v/>
      </c>
      <c r="U124" s="16">
        <f t="shared" si="8"/>
        <v>127</v>
      </c>
    </row>
    <row r="125" spans="14:21" ht="15" customHeight="1" x14ac:dyDescent="0.15">
      <c r="N125" s="77" t="str">
        <f>IF(ISTEXT(Pivot!D129),Pivot!D129,N124)</f>
        <v>Dallas Total</v>
      </c>
      <c r="O125" s="20" t="str">
        <f>IF(ISTEXT(Pivot!E129),Pivot!E129,"")</f>
        <v/>
      </c>
      <c r="P125" s="21" t="e">
        <f>(IF(ISNUMBER(Pivot!F129),Pivot!F129,NA()))*4</f>
        <v>#N/A</v>
      </c>
      <c r="Q125" s="22" t="e">
        <f ca="1">IF(ISNUMBER(INDIRECT(CONCATENATE("'Pivot'!",ADDRESS(U125,MATCH(CONCATENATE("Average of ",$Q$1),Pivot!$5:$5,0))))),INDIRECT(CONCATENATE("'Pivot'!",ADDRESS(U125,MATCH(CONCATENATE("Average of ",$Q$1),Pivot!$5:$5,0))))*$H$2,NA())</f>
        <v>#N/A</v>
      </c>
      <c r="R125" s="161" t="e">
        <f>(IF(ISNUMBER(Pivot!L129),Pivot!L129,NA()))/24</f>
        <v>#N/A</v>
      </c>
      <c r="S125" s="21" t="str">
        <f t="shared" ca="1" si="7"/>
        <v/>
      </c>
      <c r="U125" s="16">
        <f t="shared" si="8"/>
        <v>128</v>
      </c>
    </row>
    <row r="126" spans="14:21" ht="15" customHeight="1" x14ac:dyDescent="0.15">
      <c r="N126" s="77" t="str">
        <f>IF(ISTEXT(Pivot!D130),Pivot!D130,N125)</f>
        <v>Dallas Total</v>
      </c>
      <c r="O126" s="20" t="str">
        <f>IF(ISTEXT(Pivot!E130),Pivot!E130,"")</f>
        <v/>
      </c>
      <c r="P126" s="21" t="e">
        <f>(IF(ISNUMBER(Pivot!F130),Pivot!F130,NA()))*4</f>
        <v>#N/A</v>
      </c>
      <c r="Q126" s="22" t="e">
        <f ca="1">IF(ISNUMBER(INDIRECT(CONCATENATE("'Pivot'!",ADDRESS(U126,MATCH(CONCATENATE("Average of ",$Q$1),Pivot!$5:$5,0))))),INDIRECT(CONCATENATE("'Pivot'!",ADDRESS(U126,MATCH(CONCATENATE("Average of ",$Q$1),Pivot!$5:$5,0))))*$H$2,NA())</f>
        <v>#N/A</v>
      </c>
      <c r="R126" s="161" t="e">
        <f>(IF(ISNUMBER(Pivot!L130),Pivot!L130,NA()))/24</f>
        <v>#N/A</v>
      </c>
      <c r="S126" s="21" t="str">
        <f t="shared" ca="1" si="7"/>
        <v/>
      </c>
      <c r="U126" s="16">
        <f t="shared" si="8"/>
        <v>129</v>
      </c>
    </row>
    <row r="127" spans="14:21" ht="15" customHeight="1" x14ac:dyDescent="0.15">
      <c r="N127" s="77" t="str">
        <f>IF(ISTEXT(Pivot!D131),Pivot!D131,N126)</f>
        <v>Dallas Total</v>
      </c>
      <c r="O127" s="20" t="str">
        <f>IF(ISTEXT(Pivot!E131),Pivot!E131,"")</f>
        <v/>
      </c>
      <c r="P127" s="21" t="e">
        <f>(IF(ISNUMBER(Pivot!F131),Pivot!F131,NA()))*4</f>
        <v>#N/A</v>
      </c>
      <c r="Q127" s="22" t="e">
        <f ca="1">IF(ISNUMBER(INDIRECT(CONCATENATE("'Pivot'!",ADDRESS(U127,MATCH(CONCATENATE("Average of ",$Q$1),Pivot!$5:$5,0))))),INDIRECT(CONCATENATE("'Pivot'!",ADDRESS(U127,MATCH(CONCATENATE("Average of ",$Q$1),Pivot!$5:$5,0))))*$H$2,NA())</f>
        <v>#N/A</v>
      </c>
      <c r="R127" s="161" t="e">
        <f>(IF(ISNUMBER(Pivot!L131),Pivot!L131,NA()))/24</f>
        <v>#N/A</v>
      </c>
      <c r="S127" s="21" t="str">
        <f t="shared" ca="1" si="7"/>
        <v/>
      </c>
      <c r="U127" s="16">
        <f t="shared" si="8"/>
        <v>130</v>
      </c>
    </row>
    <row r="128" spans="14:21" ht="15" customHeight="1" x14ac:dyDescent="0.15">
      <c r="N128" s="77" t="str">
        <f>IF(ISTEXT(Pivot!D132),Pivot!D132,N127)</f>
        <v>Dallas Total</v>
      </c>
      <c r="O128" s="20" t="str">
        <f>IF(ISTEXT(Pivot!E132),Pivot!E132,"")</f>
        <v/>
      </c>
      <c r="P128" s="21" t="e">
        <f>(IF(ISNUMBER(Pivot!F132),Pivot!F132,NA()))*4</f>
        <v>#N/A</v>
      </c>
      <c r="Q128" s="22" t="e">
        <f ca="1">IF(ISNUMBER(INDIRECT(CONCATENATE("'Pivot'!",ADDRESS(U128,MATCH(CONCATENATE("Average of ",$Q$1),Pivot!$5:$5,0))))),INDIRECT(CONCATENATE("'Pivot'!",ADDRESS(U128,MATCH(CONCATENATE("Average of ",$Q$1),Pivot!$5:$5,0))))*$H$2,NA())</f>
        <v>#N/A</v>
      </c>
      <c r="R128" s="161" t="e">
        <f>(IF(ISNUMBER(Pivot!L132),Pivot!L132,NA()))/24</f>
        <v>#N/A</v>
      </c>
      <c r="S128" s="21" t="str">
        <f t="shared" ca="1" si="7"/>
        <v/>
      </c>
      <c r="U128" s="16">
        <f t="shared" si="8"/>
        <v>131</v>
      </c>
    </row>
    <row r="129" spans="14:21" ht="15" customHeight="1" x14ac:dyDescent="0.15">
      <c r="N129" s="77" t="str">
        <f>IF(ISTEXT(Pivot!D133),Pivot!D133,N128)</f>
        <v>Dallas Total</v>
      </c>
      <c r="O129" s="20" t="str">
        <f>IF(ISTEXT(Pivot!E133),Pivot!E133,"")</f>
        <v/>
      </c>
      <c r="P129" s="21" t="e">
        <f>(IF(ISNUMBER(Pivot!F133),Pivot!F133,NA()))*4</f>
        <v>#N/A</v>
      </c>
      <c r="Q129" s="22" t="e">
        <f ca="1">IF(ISNUMBER(INDIRECT(CONCATENATE("'Pivot'!",ADDRESS(U129,MATCH(CONCATENATE("Average of ",$Q$1),Pivot!$5:$5,0))))),INDIRECT(CONCATENATE("'Pivot'!",ADDRESS(U129,MATCH(CONCATENATE("Average of ",$Q$1),Pivot!$5:$5,0))))*$H$2,NA())</f>
        <v>#N/A</v>
      </c>
      <c r="R129" s="161" t="e">
        <f>(IF(ISNUMBER(Pivot!L133),Pivot!L133,NA()))/24</f>
        <v>#N/A</v>
      </c>
      <c r="S129" s="21" t="str">
        <f t="shared" ca="1" si="7"/>
        <v/>
      </c>
      <c r="U129" s="16">
        <f t="shared" si="8"/>
        <v>132</v>
      </c>
    </row>
    <row r="130" spans="14:21" ht="15" customHeight="1" x14ac:dyDescent="0.15">
      <c r="N130" s="77" t="str">
        <f>IF(ISTEXT(Pivot!D134),Pivot!D134,N129)</f>
        <v>Dallas Total</v>
      </c>
      <c r="O130" s="20" t="str">
        <f>IF(ISTEXT(Pivot!E134),Pivot!E134,"")</f>
        <v/>
      </c>
      <c r="P130" s="21" t="e">
        <f>(IF(ISNUMBER(Pivot!F134),Pivot!F134,NA()))*4</f>
        <v>#N/A</v>
      </c>
      <c r="Q130" s="22" t="e">
        <f ca="1">IF(ISNUMBER(INDIRECT(CONCATENATE("'Pivot'!",ADDRESS(U130,MATCH(CONCATENATE("Average of ",$Q$1),Pivot!$5:$5,0))))),INDIRECT(CONCATENATE("'Pivot'!",ADDRESS(U130,MATCH(CONCATENATE("Average of ",$Q$1),Pivot!$5:$5,0))))*$H$2,NA())</f>
        <v>#N/A</v>
      </c>
      <c r="R130" s="161" t="e">
        <f>(IF(ISNUMBER(Pivot!L134),Pivot!L134,NA()))/24</f>
        <v>#N/A</v>
      </c>
      <c r="S130" s="21" t="str">
        <f t="shared" ca="1" si="7"/>
        <v/>
      </c>
      <c r="U130" s="16">
        <f t="shared" si="8"/>
        <v>133</v>
      </c>
    </row>
    <row r="131" spans="14:21" ht="15" customHeight="1" x14ac:dyDescent="0.15">
      <c r="N131" s="77" t="str">
        <f>IF(ISTEXT(Pivot!D135),Pivot!D135,N130)</f>
        <v>Dallas Total</v>
      </c>
      <c r="O131" s="20" t="str">
        <f>IF(ISTEXT(Pivot!E135),Pivot!E135,"")</f>
        <v/>
      </c>
      <c r="P131" s="21" t="e">
        <f>(IF(ISNUMBER(Pivot!F135),Pivot!F135,NA()))*4</f>
        <v>#N/A</v>
      </c>
      <c r="Q131" s="22" t="e">
        <f ca="1">IF(ISNUMBER(INDIRECT(CONCATENATE("'Pivot'!",ADDRESS(U131,MATCH(CONCATENATE("Average of ",$Q$1),Pivot!$5:$5,0))))),INDIRECT(CONCATENATE("'Pivot'!",ADDRESS(U131,MATCH(CONCATENATE("Average of ",$Q$1),Pivot!$5:$5,0))))*$H$2,NA())</f>
        <v>#N/A</v>
      </c>
      <c r="R131" s="161" t="e">
        <f>(IF(ISNUMBER(Pivot!L135),Pivot!L135,NA()))/24</f>
        <v>#N/A</v>
      </c>
      <c r="S131" s="21" t="str">
        <f t="shared" ref="S131:S179" ca="1" si="9">IF(AND(ISNUMBER(P131),ISNUMBER(Q131)),SUM(P131:Q131),"")</f>
        <v/>
      </c>
      <c r="U131" s="16">
        <f t="shared" si="8"/>
        <v>134</v>
      </c>
    </row>
    <row r="132" spans="14:21" ht="15" customHeight="1" x14ac:dyDescent="0.15">
      <c r="N132" s="77" t="str">
        <f>IF(ISTEXT(Pivot!D136),Pivot!D136,N131)</f>
        <v>Dallas Total</v>
      </c>
      <c r="O132" s="20" t="str">
        <f>IF(ISTEXT(Pivot!E136),Pivot!E136,"")</f>
        <v/>
      </c>
      <c r="P132" s="21" t="e">
        <f>(IF(ISNUMBER(Pivot!F136),Pivot!F136,NA()))*4</f>
        <v>#N/A</v>
      </c>
      <c r="Q132" s="22" t="e">
        <f ca="1">IF(ISNUMBER(INDIRECT(CONCATENATE("'Pivot'!",ADDRESS(U132,MATCH(CONCATENATE("Average of ",$Q$1),Pivot!$5:$5,0))))),INDIRECT(CONCATENATE("'Pivot'!",ADDRESS(U132,MATCH(CONCATENATE("Average of ",$Q$1),Pivot!$5:$5,0))))*$H$2,NA())</f>
        <v>#N/A</v>
      </c>
      <c r="R132" s="161" t="e">
        <f>(IF(ISNUMBER(Pivot!L136),Pivot!L136,NA()))/24</f>
        <v>#N/A</v>
      </c>
      <c r="S132" s="21" t="str">
        <f t="shared" ca="1" si="9"/>
        <v/>
      </c>
      <c r="U132" s="16">
        <f t="shared" si="8"/>
        <v>135</v>
      </c>
    </row>
    <row r="133" spans="14:21" ht="15" customHeight="1" x14ac:dyDescent="0.15">
      <c r="N133" s="77" t="str">
        <f>IF(ISTEXT(Pivot!D137),Pivot!D137,N132)</f>
        <v>Dallas Total</v>
      </c>
      <c r="O133" s="20" t="str">
        <f>IF(ISTEXT(Pivot!E137),Pivot!E137,"")</f>
        <v/>
      </c>
      <c r="P133" s="21" t="e">
        <f>(IF(ISNUMBER(Pivot!F137),Pivot!F137,NA()))*4</f>
        <v>#N/A</v>
      </c>
      <c r="Q133" s="22" t="e">
        <f ca="1">IF(ISNUMBER(INDIRECT(CONCATENATE("'Pivot'!",ADDRESS(U133,MATCH(CONCATENATE("Average of ",$Q$1),Pivot!$5:$5,0))))),INDIRECT(CONCATENATE("'Pivot'!",ADDRESS(U133,MATCH(CONCATENATE("Average of ",$Q$1),Pivot!$5:$5,0))))*$H$2,NA())</f>
        <v>#N/A</v>
      </c>
      <c r="R133" s="161" t="e">
        <f>(IF(ISNUMBER(Pivot!L137),Pivot!L137,NA()))/24</f>
        <v>#N/A</v>
      </c>
      <c r="S133" s="21" t="str">
        <f t="shared" ca="1" si="9"/>
        <v/>
      </c>
      <c r="U133" s="16">
        <f t="shared" si="8"/>
        <v>136</v>
      </c>
    </row>
    <row r="134" spans="14:21" ht="15" customHeight="1" x14ac:dyDescent="0.15">
      <c r="N134" s="77" t="str">
        <f>IF(ISTEXT(Pivot!D138),Pivot!D138,N133)</f>
        <v>Dallas Total</v>
      </c>
      <c r="O134" s="20" t="str">
        <f>IF(ISTEXT(Pivot!E138),Pivot!E138,"")</f>
        <v/>
      </c>
      <c r="P134" s="21" t="e">
        <f>(IF(ISNUMBER(Pivot!F138),Pivot!F138,NA()))*4</f>
        <v>#N/A</v>
      </c>
      <c r="Q134" s="22" t="e">
        <f ca="1">IF(ISNUMBER(INDIRECT(CONCATENATE("'Pivot'!",ADDRESS(U134,MATCH(CONCATENATE("Average of ",$Q$1),Pivot!$5:$5,0))))),INDIRECT(CONCATENATE("'Pivot'!",ADDRESS(U134,MATCH(CONCATENATE("Average of ",$Q$1),Pivot!$5:$5,0))))*$H$2,NA())</f>
        <v>#N/A</v>
      </c>
      <c r="R134" s="161" t="e">
        <f>(IF(ISNUMBER(Pivot!L138),Pivot!L138,NA()))/24</f>
        <v>#N/A</v>
      </c>
      <c r="S134" s="21" t="str">
        <f t="shared" ca="1" si="9"/>
        <v/>
      </c>
      <c r="U134" s="16">
        <f t="shared" si="8"/>
        <v>137</v>
      </c>
    </row>
    <row r="135" spans="14:21" ht="15" customHeight="1" x14ac:dyDescent="0.15">
      <c r="N135" s="77" t="str">
        <f>IF(ISTEXT(Pivot!D139),Pivot!D139,N134)</f>
        <v>Dallas Total</v>
      </c>
      <c r="O135" s="20" t="str">
        <f>IF(ISTEXT(Pivot!E139),Pivot!E139,"")</f>
        <v/>
      </c>
      <c r="P135" s="21" t="e">
        <f>(IF(ISNUMBER(Pivot!F139),Pivot!F139,NA()))*4</f>
        <v>#N/A</v>
      </c>
      <c r="Q135" s="22" t="e">
        <f ca="1">IF(ISNUMBER(INDIRECT(CONCATENATE("'Pivot'!",ADDRESS(U135,MATCH(CONCATENATE("Average of ",$Q$1),Pivot!$5:$5,0))))),INDIRECT(CONCATENATE("'Pivot'!",ADDRESS(U135,MATCH(CONCATENATE("Average of ",$Q$1),Pivot!$5:$5,0))))*$H$2,NA())</f>
        <v>#N/A</v>
      </c>
      <c r="R135" s="161" t="e">
        <f>(IF(ISNUMBER(Pivot!L139),Pivot!L139,NA()))/24</f>
        <v>#N/A</v>
      </c>
      <c r="S135" s="21" t="str">
        <f t="shared" ca="1" si="9"/>
        <v/>
      </c>
      <c r="U135" s="16">
        <f t="shared" si="8"/>
        <v>138</v>
      </c>
    </row>
    <row r="136" spans="14:21" ht="15" customHeight="1" x14ac:dyDescent="0.15">
      <c r="N136" s="77" t="str">
        <f>IF(ISTEXT(Pivot!D140),Pivot!D140,N135)</f>
        <v>Dallas Total</v>
      </c>
      <c r="O136" s="20" t="str">
        <f>IF(ISTEXT(Pivot!E140),Pivot!E140,"")</f>
        <v/>
      </c>
      <c r="P136" s="21" t="e">
        <f>(IF(ISNUMBER(Pivot!F140),Pivot!F140,NA()))*4</f>
        <v>#N/A</v>
      </c>
      <c r="Q136" s="22" t="e">
        <f ca="1">IF(ISNUMBER(INDIRECT(CONCATENATE("'Pivot'!",ADDRESS(U136,MATCH(CONCATENATE("Average of ",$Q$1),Pivot!$5:$5,0))))),INDIRECT(CONCATENATE("'Pivot'!",ADDRESS(U136,MATCH(CONCATENATE("Average of ",$Q$1),Pivot!$5:$5,0))))*$H$2,NA())</f>
        <v>#N/A</v>
      </c>
      <c r="R136" s="161" t="e">
        <f>(IF(ISNUMBER(Pivot!L140),Pivot!L140,NA()))/24</f>
        <v>#N/A</v>
      </c>
      <c r="S136" s="21" t="str">
        <f t="shared" ca="1" si="9"/>
        <v/>
      </c>
      <c r="U136" s="16">
        <f t="shared" si="8"/>
        <v>139</v>
      </c>
    </row>
    <row r="137" spans="14:21" ht="15" customHeight="1" x14ac:dyDescent="0.15">
      <c r="N137" s="77" t="str">
        <f>IF(ISTEXT(Pivot!D141),Pivot!D141,N136)</f>
        <v>Dallas Total</v>
      </c>
      <c r="O137" s="20" t="str">
        <f>IF(ISTEXT(Pivot!E141),Pivot!E141,"")</f>
        <v/>
      </c>
      <c r="P137" s="21" t="e">
        <f>(IF(ISNUMBER(Pivot!F141),Pivot!F141,NA()))*4</f>
        <v>#N/A</v>
      </c>
      <c r="Q137" s="22" t="e">
        <f ca="1">IF(ISNUMBER(INDIRECT(CONCATENATE("'Pivot'!",ADDRESS(U137,MATCH(CONCATENATE("Average of ",$Q$1),Pivot!$5:$5,0))))),INDIRECT(CONCATENATE("'Pivot'!",ADDRESS(U137,MATCH(CONCATENATE("Average of ",$Q$1),Pivot!$5:$5,0))))*$H$2,NA())</f>
        <v>#N/A</v>
      </c>
      <c r="R137" s="161" t="e">
        <f>(IF(ISNUMBER(Pivot!L141),Pivot!L141,NA()))/24</f>
        <v>#N/A</v>
      </c>
      <c r="S137" s="21" t="str">
        <f t="shared" ca="1" si="9"/>
        <v/>
      </c>
      <c r="U137" s="16">
        <f t="shared" si="8"/>
        <v>140</v>
      </c>
    </row>
    <row r="138" spans="14:21" ht="15" customHeight="1" x14ac:dyDescent="0.15">
      <c r="N138" s="77" t="str">
        <f>IF(ISTEXT(Pivot!D142),Pivot!D142,N137)</f>
        <v>Dallas Total</v>
      </c>
      <c r="O138" s="20" t="str">
        <f>IF(ISTEXT(Pivot!E142),Pivot!E142,"")</f>
        <v/>
      </c>
      <c r="P138" s="21" t="e">
        <f>(IF(ISNUMBER(Pivot!F142),Pivot!F142,NA()))*4</f>
        <v>#N/A</v>
      </c>
      <c r="Q138" s="22" t="e">
        <f ca="1">IF(ISNUMBER(INDIRECT(CONCATENATE("'Pivot'!",ADDRESS(U138,MATCH(CONCATENATE("Average of ",$Q$1),Pivot!$5:$5,0))))),INDIRECT(CONCATENATE("'Pivot'!",ADDRESS(U138,MATCH(CONCATENATE("Average of ",$Q$1),Pivot!$5:$5,0))))*$H$2,NA())</f>
        <v>#N/A</v>
      </c>
      <c r="R138" s="161" t="e">
        <f>(IF(ISNUMBER(Pivot!L142),Pivot!L142,NA()))/24</f>
        <v>#N/A</v>
      </c>
      <c r="S138" s="21" t="str">
        <f t="shared" ca="1" si="9"/>
        <v/>
      </c>
      <c r="U138" s="16">
        <f t="shared" si="8"/>
        <v>141</v>
      </c>
    </row>
    <row r="139" spans="14:21" ht="15" customHeight="1" x14ac:dyDescent="0.15">
      <c r="N139" s="77" t="str">
        <f>IF(ISTEXT(Pivot!D143),Pivot!D143,N138)</f>
        <v>Dallas Total</v>
      </c>
      <c r="O139" s="20" t="str">
        <f>IF(ISTEXT(Pivot!E143),Pivot!E143,"")</f>
        <v/>
      </c>
      <c r="P139" s="21" t="e">
        <f>(IF(ISNUMBER(Pivot!F143),Pivot!F143,NA()))*4</f>
        <v>#N/A</v>
      </c>
      <c r="Q139" s="22" t="e">
        <f ca="1">IF(ISNUMBER(INDIRECT(CONCATENATE("'Pivot'!",ADDRESS(U139,MATCH(CONCATENATE("Average of ",$Q$1),Pivot!$5:$5,0))))),INDIRECT(CONCATENATE("'Pivot'!",ADDRESS(U139,MATCH(CONCATENATE("Average of ",$Q$1),Pivot!$5:$5,0))))*$H$2,NA())</f>
        <v>#N/A</v>
      </c>
      <c r="R139" s="161" t="e">
        <f>(IF(ISNUMBER(Pivot!L143),Pivot!L143,NA()))/24</f>
        <v>#N/A</v>
      </c>
      <c r="S139" s="21" t="str">
        <f t="shared" ca="1" si="9"/>
        <v/>
      </c>
      <c r="U139" s="16">
        <f t="shared" si="8"/>
        <v>142</v>
      </c>
    </row>
    <row r="140" spans="14:21" ht="15" customHeight="1" x14ac:dyDescent="0.15">
      <c r="N140" s="77" t="str">
        <f>IF(ISTEXT(Pivot!D144),Pivot!D144,N139)</f>
        <v>Dallas Total</v>
      </c>
      <c r="O140" s="20" t="str">
        <f>IF(ISTEXT(Pivot!E144),Pivot!E144,"")</f>
        <v/>
      </c>
      <c r="P140" s="21" t="e">
        <f>(IF(ISNUMBER(Pivot!F144),Pivot!F144,NA()))*4</f>
        <v>#N/A</v>
      </c>
      <c r="Q140" s="22" t="e">
        <f ca="1">IF(ISNUMBER(INDIRECT(CONCATENATE("'Pivot'!",ADDRESS(U140,MATCH(CONCATENATE("Average of ",$Q$1),Pivot!$5:$5,0))))),INDIRECT(CONCATENATE("'Pivot'!",ADDRESS(U140,MATCH(CONCATENATE("Average of ",$Q$1),Pivot!$5:$5,0))))*$H$2,NA())</f>
        <v>#N/A</v>
      </c>
      <c r="R140" s="161" t="e">
        <f>(IF(ISNUMBER(Pivot!L144),Pivot!L144,NA()))/24</f>
        <v>#N/A</v>
      </c>
      <c r="S140" s="21" t="str">
        <f t="shared" ca="1" si="9"/>
        <v/>
      </c>
      <c r="U140" s="16">
        <f t="shared" si="8"/>
        <v>143</v>
      </c>
    </row>
    <row r="141" spans="14:21" ht="15" customHeight="1" x14ac:dyDescent="0.15">
      <c r="N141" s="77" t="str">
        <f>IF(ISTEXT(Pivot!D145),Pivot!D145,N140)</f>
        <v>Dallas Total</v>
      </c>
      <c r="O141" s="20" t="str">
        <f>IF(ISTEXT(Pivot!E145),Pivot!E145,"")</f>
        <v/>
      </c>
      <c r="P141" s="21" t="e">
        <f>(IF(ISNUMBER(Pivot!F145),Pivot!F145,NA()))*4</f>
        <v>#N/A</v>
      </c>
      <c r="Q141" s="22" t="e">
        <f ca="1">IF(ISNUMBER(INDIRECT(CONCATENATE("'Pivot'!",ADDRESS(U141,MATCH(CONCATENATE("Average of ",$Q$1),Pivot!$5:$5,0))))),INDIRECT(CONCATENATE("'Pivot'!",ADDRESS(U141,MATCH(CONCATENATE("Average of ",$Q$1),Pivot!$5:$5,0))))*$H$2,NA())</f>
        <v>#N/A</v>
      </c>
      <c r="R141" s="161" t="e">
        <f>(IF(ISNUMBER(Pivot!L145),Pivot!L145,NA()))/24</f>
        <v>#N/A</v>
      </c>
      <c r="S141" s="21" t="str">
        <f t="shared" ca="1" si="9"/>
        <v/>
      </c>
      <c r="U141" s="16">
        <f t="shared" ref="U141:U204" si="10">U140+1</f>
        <v>144</v>
      </c>
    </row>
    <row r="142" spans="14:21" ht="15" customHeight="1" x14ac:dyDescent="0.15">
      <c r="N142" s="77" t="str">
        <f>IF(ISTEXT(Pivot!D146),Pivot!D146,N141)</f>
        <v>Dallas Total</v>
      </c>
      <c r="O142" s="20" t="str">
        <f>IF(ISTEXT(Pivot!E146),Pivot!E146,"")</f>
        <v/>
      </c>
      <c r="P142" s="21" t="e">
        <f>(IF(ISNUMBER(Pivot!F146),Pivot!F146,NA()))*4</f>
        <v>#N/A</v>
      </c>
      <c r="Q142" s="22" t="e">
        <f ca="1">IF(ISNUMBER(INDIRECT(CONCATENATE("'Pivot'!",ADDRESS(U142,MATCH(CONCATENATE("Average of ",$Q$1),Pivot!$5:$5,0))))),INDIRECT(CONCATENATE("'Pivot'!",ADDRESS(U142,MATCH(CONCATENATE("Average of ",$Q$1),Pivot!$5:$5,0))))*$H$2,NA())</f>
        <v>#N/A</v>
      </c>
      <c r="R142" s="161" t="e">
        <f>(IF(ISNUMBER(Pivot!L146),Pivot!L146,NA()))/24</f>
        <v>#N/A</v>
      </c>
      <c r="S142" s="21" t="str">
        <f t="shared" ca="1" si="9"/>
        <v/>
      </c>
      <c r="U142" s="16">
        <f t="shared" si="10"/>
        <v>145</v>
      </c>
    </row>
    <row r="143" spans="14:21" ht="15" customHeight="1" x14ac:dyDescent="0.15">
      <c r="N143" s="77" t="str">
        <f>IF(ISTEXT(Pivot!D147),Pivot!D147,N142)</f>
        <v>Dallas Total</v>
      </c>
      <c r="O143" s="20" t="str">
        <f>IF(ISTEXT(Pivot!E147),Pivot!E147,"")</f>
        <v/>
      </c>
      <c r="P143" s="21" t="e">
        <f>(IF(ISNUMBER(Pivot!F147),Pivot!F147,NA()))*4</f>
        <v>#N/A</v>
      </c>
      <c r="Q143" s="22" t="e">
        <f ca="1">IF(ISNUMBER(INDIRECT(CONCATENATE("'Pivot'!",ADDRESS(U143,MATCH(CONCATENATE("Average of ",$Q$1),Pivot!$5:$5,0))))),INDIRECT(CONCATENATE("'Pivot'!",ADDRESS(U143,MATCH(CONCATENATE("Average of ",$Q$1),Pivot!$5:$5,0))))*$H$2,NA())</f>
        <v>#N/A</v>
      </c>
      <c r="R143" s="161" t="e">
        <f>(IF(ISNUMBER(Pivot!L147),Pivot!L147,NA()))/24</f>
        <v>#N/A</v>
      </c>
      <c r="S143" s="21" t="str">
        <f t="shared" ca="1" si="9"/>
        <v/>
      </c>
      <c r="U143" s="16">
        <f t="shared" si="10"/>
        <v>146</v>
      </c>
    </row>
    <row r="144" spans="14:21" ht="15" customHeight="1" x14ac:dyDescent="0.15">
      <c r="N144" s="77" t="str">
        <f>IF(ISTEXT(Pivot!D148),Pivot!D148,N143)</f>
        <v>Dallas Total</v>
      </c>
      <c r="O144" s="20" t="str">
        <f>IF(ISTEXT(Pivot!E148),Pivot!E148,"")</f>
        <v/>
      </c>
      <c r="P144" s="21" t="e">
        <f>(IF(ISNUMBER(Pivot!F148),Pivot!F148,NA()))*4</f>
        <v>#N/A</v>
      </c>
      <c r="Q144" s="22" t="e">
        <f ca="1">IF(ISNUMBER(INDIRECT(CONCATENATE("'Pivot'!",ADDRESS(U144,MATCH(CONCATENATE("Average of ",$Q$1),Pivot!$5:$5,0))))),INDIRECT(CONCATENATE("'Pivot'!",ADDRESS(U144,MATCH(CONCATENATE("Average of ",$Q$1),Pivot!$5:$5,0))))*$H$2,NA())</f>
        <v>#N/A</v>
      </c>
      <c r="R144" s="161" t="e">
        <f>(IF(ISNUMBER(Pivot!L148),Pivot!L148,NA()))/24</f>
        <v>#N/A</v>
      </c>
      <c r="S144" s="21" t="str">
        <f t="shared" ca="1" si="9"/>
        <v/>
      </c>
      <c r="U144" s="16">
        <f t="shared" si="10"/>
        <v>147</v>
      </c>
    </row>
    <row r="145" spans="14:21" ht="15" customHeight="1" x14ac:dyDescent="0.15">
      <c r="N145" s="77" t="str">
        <f>IF(ISTEXT(Pivot!D149),Pivot!D149,N144)</f>
        <v>Dallas Total</v>
      </c>
      <c r="O145" s="20" t="str">
        <f>IF(ISTEXT(Pivot!E149),Pivot!E149,"")</f>
        <v/>
      </c>
      <c r="P145" s="21" t="e">
        <f>(IF(ISNUMBER(Pivot!F149),Pivot!F149,NA()))*4</f>
        <v>#N/A</v>
      </c>
      <c r="Q145" s="22" t="e">
        <f ca="1">IF(ISNUMBER(INDIRECT(CONCATENATE("'Pivot'!",ADDRESS(U145,MATCH(CONCATENATE("Average of ",$Q$1),Pivot!$5:$5,0))))),INDIRECT(CONCATENATE("'Pivot'!",ADDRESS(U145,MATCH(CONCATENATE("Average of ",$Q$1),Pivot!$5:$5,0))))*$H$2,NA())</f>
        <v>#N/A</v>
      </c>
      <c r="R145" s="161" t="e">
        <f>(IF(ISNUMBER(Pivot!L149),Pivot!L149,NA()))/24</f>
        <v>#N/A</v>
      </c>
      <c r="S145" s="21" t="str">
        <f t="shared" ca="1" si="9"/>
        <v/>
      </c>
      <c r="U145" s="16">
        <f t="shared" si="10"/>
        <v>148</v>
      </c>
    </row>
    <row r="146" spans="14:21" ht="15" customHeight="1" x14ac:dyDescent="0.15">
      <c r="N146" s="77" t="str">
        <f>IF(ISTEXT(Pivot!D150),Pivot!D150,N145)</f>
        <v>Dallas Total</v>
      </c>
      <c r="O146" s="20" t="str">
        <f>IF(ISTEXT(Pivot!E150),Pivot!E150,"")</f>
        <v/>
      </c>
      <c r="P146" s="21" t="e">
        <f>(IF(ISNUMBER(Pivot!F150),Pivot!F150,NA()))*4</f>
        <v>#N/A</v>
      </c>
      <c r="Q146" s="22" t="e">
        <f ca="1">IF(ISNUMBER(INDIRECT(CONCATENATE("'Pivot'!",ADDRESS(U146,MATCH(CONCATENATE("Average of ",$Q$1),Pivot!$5:$5,0))))),INDIRECT(CONCATENATE("'Pivot'!",ADDRESS(U146,MATCH(CONCATENATE("Average of ",$Q$1),Pivot!$5:$5,0))))*$H$2,NA())</f>
        <v>#N/A</v>
      </c>
      <c r="R146" s="161" t="e">
        <f>(IF(ISNUMBER(Pivot!L150),Pivot!L150,NA()))/24</f>
        <v>#N/A</v>
      </c>
      <c r="S146" s="21" t="str">
        <f t="shared" ca="1" si="9"/>
        <v/>
      </c>
      <c r="U146" s="16">
        <f t="shared" si="10"/>
        <v>149</v>
      </c>
    </row>
    <row r="147" spans="14:21" ht="15" customHeight="1" x14ac:dyDescent="0.15">
      <c r="N147" s="77" t="str">
        <f>IF(ISTEXT(Pivot!D151),Pivot!D151,N146)</f>
        <v>Dallas Total</v>
      </c>
      <c r="O147" s="20" t="str">
        <f>IF(ISTEXT(Pivot!E151),Pivot!E151,"")</f>
        <v/>
      </c>
      <c r="P147" s="21" t="e">
        <f>(IF(ISNUMBER(Pivot!F151),Pivot!F151,NA()))*4</f>
        <v>#N/A</v>
      </c>
      <c r="Q147" s="22" t="e">
        <f ca="1">IF(ISNUMBER(INDIRECT(CONCATENATE("'Pivot'!",ADDRESS(U147,MATCH(CONCATENATE("Average of ",$Q$1),Pivot!$5:$5,0))))),INDIRECT(CONCATENATE("'Pivot'!",ADDRESS(U147,MATCH(CONCATENATE("Average of ",$Q$1),Pivot!$5:$5,0))))*$H$2,NA())</f>
        <v>#N/A</v>
      </c>
      <c r="R147" s="161" t="e">
        <f>(IF(ISNUMBER(Pivot!L151),Pivot!L151,NA()))/24</f>
        <v>#N/A</v>
      </c>
      <c r="S147" s="21" t="str">
        <f t="shared" ca="1" si="9"/>
        <v/>
      </c>
      <c r="U147" s="16">
        <f t="shared" si="10"/>
        <v>150</v>
      </c>
    </row>
    <row r="148" spans="14:21" ht="15" customHeight="1" x14ac:dyDescent="0.15">
      <c r="N148" s="77" t="str">
        <f>IF(ISTEXT(Pivot!D152),Pivot!D152,N147)</f>
        <v>Dallas Total</v>
      </c>
      <c r="O148" s="20" t="str">
        <f>IF(ISTEXT(Pivot!E152),Pivot!E152,"")</f>
        <v/>
      </c>
      <c r="P148" s="21" t="e">
        <f>(IF(ISNUMBER(Pivot!F152),Pivot!F152,NA()))*4</f>
        <v>#N/A</v>
      </c>
      <c r="Q148" s="22" t="e">
        <f ca="1">IF(ISNUMBER(INDIRECT(CONCATENATE("'Pivot'!",ADDRESS(U148,MATCH(CONCATENATE("Average of ",$Q$1),Pivot!$5:$5,0))))),INDIRECT(CONCATENATE("'Pivot'!",ADDRESS(U148,MATCH(CONCATENATE("Average of ",$Q$1),Pivot!$5:$5,0))))*$H$2,NA())</f>
        <v>#N/A</v>
      </c>
      <c r="R148" s="161" t="e">
        <f>(IF(ISNUMBER(Pivot!L152),Pivot!L152,NA()))/24</f>
        <v>#N/A</v>
      </c>
      <c r="S148" s="21" t="str">
        <f t="shared" ca="1" si="9"/>
        <v/>
      </c>
      <c r="U148" s="16">
        <f t="shared" si="10"/>
        <v>151</v>
      </c>
    </row>
    <row r="149" spans="14:21" ht="15" customHeight="1" x14ac:dyDescent="0.15">
      <c r="N149" s="77" t="str">
        <f>IF(ISTEXT(Pivot!D153),Pivot!D153,N148)</f>
        <v>Dallas Total</v>
      </c>
      <c r="O149" s="20" t="str">
        <f>IF(ISTEXT(Pivot!E153),Pivot!E153,"")</f>
        <v/>
      </c>
      <c r="P149" s="21" t="e">
        <f>(IF(ISNUMBER(Pivot!F153),Pivot!F153,NA()))*4</f>
        <v>#N/A</v>
      </c>
      <c r="Q149" s="22" t="e">
        <f ca="1">IF(ISNUMBER(INDIRECT(CONCATENATE("'Pivot'!",ADDRESS(U149,MATCH(CONCATENATE("Average of ",$Q$1),Pivot!$5:$5,0))))),INDIRECT(CONCATENATE("'Pivot'!",ADDRESS(U149,MATCH(CONCATENATE("Average of ",$Q$1),Pivot!$5:$5,0))))*$H$2,NA())</f>
        <v>#N/A</v>
      </c>
      <c r="R149" s="161" t="e">
        <f>(IF(ISNUMBER(Pivot!L153),Pivot!L153,NA()))/24</f>
        <v>#N/A</v>
      </c>
      <c r="S149" s="21" t="str">
        <f t="shared" ca="1" si="9"/>
        <v/>
      </c>
      <c r="U149" s="16">
        <f t="shared" si="10"/>
        <v>152</v>
      </c>
    </row>
    <row r="150" spans="14:21" ht="15" customHeight="1" x14ac:dyDescent="0.15">
      <c r="N150" s="77" t="str">
        <f>IF(ISTEXT(Pivot!D154),Pivot!D154,N149)</f>
        <v>Dallas Total</v>
      </c>
      <c r="O150" s="20" t="str">
        <f>IF(ISTEXT(Pivot!E154),Pivot!E154,"")</f>
        <v/>
      </c>
      <c r="P150" s="21" t="e">
        <f>(IF(ISNUMBER(Pivot!F154),Pivot!F154,NA()))*4</f>
        <v>#N/A</v>
      </c>
      <c r="Q150" s="22" t="e">
        <f ca="1">IF(ISNUMBER(INDIRECT(CONCATENATE("'Pivot'!",ADDRESS(U150,MATCH(CONCATENATE("Average of ",$Q$1),Pivot!$5:$5,0))))),INDIRECT(CONCATENATE("'Pivot'!",ADDRESS(U150,MATCH(CONCATENATE("Average of ",$Q$1),Pivot!$5:$5,0))))*$H$2,NA())</f>
        <v>#N/A</v>
      </c>
      <c r="R150" s="161" t="e">
        <f>(IF(ISNUMBER(Pivot!L154),Pivot!L154,NA()))/24</f>
        <v>#N/A</v>
      </c>
      <c r="S150" s="21" t="str">
        <f t="shared" ca="1" si="9"/>
        <v/>
      </c>
      <c r="U150" s="16">
        <f t="shared" si="10"/>
        <v>153</v>
      </c>
    </row>
    <row r="151" spans="14:21" ht="15" customHeight="1" x14ac:dyDescent="0.15">
      <c r="N151" s="77" t="str">
        <f>IF(ISTEXT(Pivot!D155),Pivot!D155,N150)</f>
        <v>Dallas Total</v>
      </c>
      <c r="O151" s="20" t="str">
        <f>IF(ISTEXT(Pivot!E155),Pivot!E155,"")</f>
        <v/>
      </c>
      <c r="P151" s="21" t="e">
        <f>(IF(ISNUMBER(Pivot!F155),Pivot!F155,NA()))*4</f>
        <v>#N/A</v>
      </c>
      <c r="Q151" s="22" t="e">
        <f ca="1">IF(ISNUMBER(INDIRECT(CONCATENATE("'Pivot'!",ADDRESS(U151,MATCH(CONCATENATE("Average of ",$Q$1),Pivot!$5:$5,0))))),INDIRECT(CONCATENATE("'Pivot'!",ADDRESS(U151,MATCH(CONCATENATE("Average of ",$Q$1),Pivot!$5:$5,0))))*$H$2,NA())</f>
        <v>#N/A</v>
      </c>
      <c r="R151" s="161" t="e">
        <f>(IF(ISNUMBER(Pivot!L155),Pivot!L155,NA()))/24</f>
        <v>#N/A</v>
      </c>
      <c r="S151" s="21" t="str">
        <f t="shared" ca="1" si="9"/>
        <v/>
      </c>
      <c r="U151" s="16">
        <f t="shared" si="10"/>
        <v>154</v>
      </c>
    </row>
    <row r="152" spans="14:21" ht="15" customHeight="1" x14ac:dyDescent="0.15">
      <c r="N152" s="77" t="str">
        <f>IF(ISTEXT(Pivot!D156),Pivot!D156,N151)</f>
        <v>Dallas Total</v>
      </c>
      <c r="O152" s="20" t="str">
        <f>IF(ISTEXT(Pivot!E156),Pivot!E156,"")</f>
        <v/>
      </c>
      <c r="P152" s="21" t="e">
        <f>(IF(ISNUMBER(Pivot!F156),Pivot!F156,NA()))*4</f>
        <v>#N/A</v>
      </c>
      <c r="Q152" s="22" t="e">
        <f ca="1">IF(ISNUMBER(INDIRECT(CONCATENATE("'Pivot'!",ADDRESS(U152,MATCH(CONCATENATE("Average of ",$Q$1),Pivot!$5:$5,0))))),INDIRECT(CONCATENATE("'Pivot'!",ADDRESS(U152,MATCH(CONCATENATE("Average of ",$Q$1),Pivot!$5:$5,0))))*$H$2,NA())</f>
        <v>#N/A</v>
      </c>
      <c r="R152" s="161" t="e">
        <f>(IF(ISNUMBER(Pivot!L156),Pivot!L156,NA()))/24</f>
        <v>#N/A</v>
      </c>
      <c r="S152" s="21" t="str">
        <f t="shared" ca="1" si="9"/>
        <v/>
      </c>
      <c r="U152" s="16">
        <f t="shared" si="10"/>
        <v>155</v>
      </c>
    </row>
    <row r="153" spans="14:21" ht="15" customHeight="1" x14ac:dyDescent="0.15">
      <c r="N153" s="77" t="str">
        <f>IF(ISTEXT(Pivot!D157),Pivot!D157,N152)</f>
        <v>Dallas Total</v>
      </c>
      <c r="O153" s="20" t="str">
        <f>IF(ISTEXT(Pivot!E157),Pivot!E157,"")</f>
        <v/>
      </c>
      <c r="P153" s="21" t="e">
        <f>(IF(ISNUMBER(Pivot!F157),Pivot!F157,NA()))*4</f>
        <v>#N/A</v>
      </c>
      <c r="Q153" s="22" t="e">
        <f ca="1">IF(ISNUMBER(INDIRECT(CONCATENATE("'Pivot'!",ADDRESS(U153,MATCH(CONCATENATE("Average of ",$Q$1),Pivot!$5:$5,0))))),INDIRECT(CONCATENATE("'Pivot'!",ADDRESS(U153,MATCH(CONCATENATE("Average of ",$Q$1),Pivot!$5:$5,0))))*$H$2,NA())</f>
        <v>#N/A</v>
      </c>
      <c r="R153" s="161" t="e">
        <f>(IF(ISNUMBER(Pivot!L157),Pivot!L157,NA()))/24</f>
        <v>#N/A</v>
      </c>
      <c r="S153" s="21" t="str">
        <f t="shared" ca="1" si="9"/>
        <v/>
      </c>
      <c r="U153" s="16">
        <f t="shared" si="10"/>
        <v>156</v>
      </c>
    </row>
    <row r="154" spans="14:21" ht="15" customHeight="1" x14ac:dyDescent="0.15">
      <c r="N154" s="77" t="str">
        <f>IF(ISTEXT(Pivot!D158),Pivot!D158,N153)</f>
        <v>Dallas Total</v>
      </c>
      <c r="O154" s="20" t="str">
        <f>IF(ISTEXT(Pivot!E158),Pivot!E158,"")</f>
        <v/>
      </c>
      <c r="P154" s="21" t="e">
        <f>(IF(ISNUMBER(Pivot!F158),Pivot!F158,NA()))*4</f>
        <v>#N/A</v>
      </c>
      <c r="Q154" s="22" t="e">
        <f ca="1">IF(ISNUMBER(INDIRECT(CONCATENATE("'Pivot'!",ADDRESS(U154,MATCH(CONCATENATE("Average of ",$Q$1),Pivot!$5:$5,0))))),INDIRECT(CONCATENATE("'Pivot'!",ADDRESS(U154,MATCH(CONCATENATE("Average of ",$Q$1),Pivot!$5:$5,0))))*$H$2,NA())</f>
        <v>#N/A</v>
      </c>
      <c r="R154" s="161" t="e">
        <f>(IF(ISNUMBER(Pivot!L158),Pivot!L158,NA()))/24</f>
        <v>#N/A</v>
      </c>
      <c r="S154" s="21" t="str">
        <f t="shared" ca="1" si="9"/>
        <v/>
      </c>
      <c r="U154" s="16">
        <f t="shared" si="10"/>
        <v>157</v>
      </c>
    </row>
    <row r="155" spans="14:21" ht="15" customHeight="1" x14ac:dyDescent="0.15">
      <c r="N155" s="77" t="str">
        <f>IF(ISTEXT(Pivot!D159),Pivot!D159,N154)</f>
        <v>Dallas Total</v>
      </c>
      <c r="O155" s="20" t="str">
        <f>IF(ISTEXT(Pivot!E159),Pivot!E159,"")</f>
        <v/>
      </c>
      <c r="P155" s="21" t="e">
        <f>(IF(ISNUMBER(Pivot!F159),Pivot!F159,NA()))*4</f>
        <v>#N/A</v>
      </c>
      <c r="Q155" s="22" t="e">
        <f ca="1">IF(ISNUMBER(INDIRECT(CONCATENATE("'Pivot'!",ADDRESS(U155,MATCH(CONCATENATE("Average of ",$Q$1),Pivot!$5:$5,0))))),INDIRECT(CONCATENATE("'Pivot'!",ADDRESS(U155,MATCH(CONCATENATE("Average of ",$Q$1),Pivot!$5:$5,0))))*$H$2,NA())</f>
        <v>#N/A</v>
      </c>
      <c r="R155" s="161" t="e">
        <f>(IF(ISNUMBER(Pivot!L159),Pivot!L159,NA()))/24</f>
        <v>#N/A</v>
      </c>
      <c r="S155" s="21" t="str">
        <f t="shared" ca="1" si="9"/>
        <v/>
      </c>
      <c r="U155" s="16">
        <f t="shared" si="10"/>
        <v>158</v>
      </c>
    </row>
    <row r="156" spans="14:21" ht="15" customHeight="1" x14ac:dyDescent="0.15">
      <c r="N156" s="77" t="str">
        <f>IF(ISTEXT(Pivot!D160),Pivot!D160,N155)</f>
        <v>Dallas Total</v>
      </c>
      <c r="O156" s="20" t="str">
        <f>IF(ISTEXT(Pivot!E160),Pivot!E160,"")</f>
        <v/>
      </c>
      <c r="P156" s="21" t="e">
        <f>(IF(ISNUMBER(Pivot!F160),Pivot!F160,NA()))*4</f>
        <v>#N/A</v>
      </c>
      <c r="Q156" s="22" t="e">
        <f ca="1">IF(ISNUMBER(INDIRECT(CONCATENATE("'Pivot'!",ADDRESS(U156,MATCH(CONCATENATE("Average of ",$Q$1),Pivot!$5:$5,0))))),INDIRECT(CONCATENATE("'Pivot'!",ADDRESS(U156,MATCH(CONCATENATE("Average of ",$Q$1),Pivot!$5:$5,0))))*$H$2,NA())</f>
        <v>#N/A</v>
      </c>
      <c r="R156" s="161" t="e">
        <f>(IF(ISNUMBER(Pivot!L160),Pivot!L160,NA()))/24</f>
        <v>#N/A</v>
      </c>
      <c r="S156" s="21" t="str">
        <f t="shared" ca="1" si="9"/>
        <v/>
      </c>
      <c r="U156" s="16">
        <f t="shared" si="10"/>
        <v>159</v>
      </c>
    </row>
    <row r="157" spans="14:21" ht="15" customHeight="1" x14ac:dyDescent="0.15">
      <c r="N157" s="77" t="str">
        <f>IF(ISTEXT(Pivot!D161),Pivot!D161,N156)</f>
        <v>Dallas Total</v>
      </c>
      <c r="O157" s="20" t="str">
        <f>IF(ISTEXT(Pivot!E161),Pivot!E161,"")</f>
        <v/>
      </c>
      <c r="P157" s="21" t="e">
        <f>(IF(ISNUMBER(Pivot!F161),Pivot!F161,NA()))*4</f>
        <v>#N/A</v>
      </c>
      <c r="Q157" s="22" t="e">
        <f ca="1">IF(ISNUMBER(INDIRECT(CONCATENATE("'Pivot'!",ADDRESS(U157,MATCH(CONCATENATE("Average of ",$Q$1),Pivot!$5:$5,0))))),INDIRECT(CONCATENATE("'Pivot'!",ADDRESS(U157,MATCH(CONCATENATE("Average of ",$Q$1),Pivot!$5:$5,0))))*$H$2,NA())</f>
        <v>#N/A</v>
      </c>
      <c r="R157" s="161" t="e">
        <f>(IF(ISNUMBER(Pivot!L161),Pivot!L161,NA()))/24</f>
        <v>#N/A</v>
      </c>
      <c r="S157" s="21" t="str">
        <f t="shared" ca="1" si="9"/>
        <v/>
      </c>
      <c r="U157" s="16">
        <f t="shared" si="10"/>
        <v>160</v>
      </c>
    </row>
    <row r="158" spans="14:21" ht="15" customHeight="1" x14ac:dyDescent="0.15">
      <c r="N158" s="77" t="str">
        <f>IF(ISTEXT(Pivot!D162),Pivot!D162,N157)</f>
        <v>Dallas Total</v>
      </c>
      <c r="O158" s="20" t="str">
        <f>IF(ISTEXT(Pivot!E162),Pivot!E162,"")</f>
        <v/>
      </c>
      <c r="P158" s="21" t="e">
        <f>(IF(ISNUMBER(Pivot!F162),Pivot!F162,NA()))*4</f>
        <v>#N/A</v>
      </c>
      <c r="Q158" s="22" t="e">
        <f ca="1">IF(ISNUMBER(INDIRECT(CONCATENATE("'Pivot'!",ADDRESS(U158,MATCH(CONCATENATE("Average of ",$Q$1),Pivot!$5:$5,0))))),INDIRECT(CONCATENATE("'Pivot'!",ADDRESS(U158,MATCH(CONCATENATE("Average of ",$Q$1),Pivot!$5:$5,0))))*$H$2,NA())</f>
        <v>#N/A</v>
      </c>
      <c r="R158" s="161" t="e">
        <f>(IF(ISNUMBER(Pivot!L162),Pivot!L162,NA()))/24</f>
        <v>#N/A</v>
      </c>
      <c r="S158" s="21" t="str">
        <f t="shared" ca="1" si="9"/>
        <v/>
      </c>
      <c r="U158" s="16">
        <f t="shared" si="10"/>
        <v>161</v>
      </c>
    </row>
    <row r="159" spans="14:21" ht="15" customHeight="1" x14ac:dyDescent="0.15">
      <c r="N159" s="77" t="str">
        <f>IF(ISTEXT(Pivot!D163),Pivot!D163,N158)</f>
        <v>Dallas Total</v>
      </c>
      <c r="O159" s="20" t="str">
        <f>IF(ISTEXT(Pivot!E163),Pivot!E163,"")</f>
        <v/>
      </c>
      <c r="P159" s="21" t="e">
        <f>(IF(ISNUMBER(Pivot!F163),Pivot!F163,NA()))*4</f>
        <v>#N/A</v>
      </c>
      <c r="Q159" s="22" t="e">
        <f ca="1">IF(ISNUMBER(INDIRECT(CONCATENATE("'Pivot'!",ADDRESS(U159,MATCH(CONCATENATE("Average of ",$Q$1),Pivot!$5:$5,0))))),INDIRECT(CONCATENATE("'Pivot'!",ADDRESS(U159,MATCH(CONCATENATE("Average of ",$Q$1),Pivot!$5:$5,0))))*$H$2,NA())</f>
        <v>#N/A</v>
      </c>
      <c r="R159" s="161" t="e">
        <f>(IF(ISNUMBER(Pivot!L163),Pivot!L163,NA()))/24</f>
        <v>#N/A</v>
      </c>
      <c r="S159" s="21" t="str">
        <f t="shared" ca="1" si="9"/>
        <v/>
      </c>
      <c r="U159" s="16">
        <f t="shared" si="10"/>
        <v>162</v>
      </c>
    </row>
    <row r="160" spans="14:21" ht="15" customHeight="1" x14ac:dyDescent="0.15">
      <c r="N160" s="77" t="str">
        <f>IF(ISTEXT(Pivot!D164),Pivot!D164,N159)</f>
        <v>Dallas Total</v>
      </c>
      <c r="O160" s="20" t="str">
        <f>IF(ISTEXT(Pivot!E164),Pivot!E164,"")</f>
        <v/>
      </c>
      <c r="P160" s="21" t="e">
        <f>(IF(ISNUMBER(Pivot!F164),Pivot!F164,NA()))*4</f>
        <v>#N/A</v>
      </c>
      <c r="Q160" s="22" t="e">
        <f ca="1">IF(ISNUMBER(INDIRECT(CONCATENATE("'Pivot'!",ADDRESS(U160,MATCH(CONCATENATE("Average of ",$Q$1),Pivot!$5:$5,0))))),INDIRECT(CONCATENATE("'Pivot'!",ADDRESS(U160,MATCH(CONCATENATE("Average of ",$Q$1),Pivot!$5:$5,0))))*$H$2,NA())</f>
        <v>#N/A</v>
      </c>
      <c r="R160" s="161" t="e">
        <f>(IF(ISNUMBER(Pivot!L164),Pivot!L164,NA()))/24</f>
        <v>#N/A</v>
      </c>
      <c r="S160" s="21" t="str">
        <f t="shared" ca="1" si="9"/>
        <v/>
      </c>
      <c r="U160" s="16">
        <f t="shared" si="10"/>
        <v>163</v>
      </c>
    </row>
    <row r="161" spans="14:21" ht="15" customHeight="1" x14ac:dyDescent="0.15">
      <c r="N161" s="77" t="str">
        <f>IF(ISTEXT(Pivot!D165),Pivot!D165,N160)</f>
        <v>Dallas Total</v>
      </c>
      <c r="O161" s="20" t="str">
        <f>IF(ISTEXT(Pivot!E165),Pivot!E165,"")</f>
        <v/>
      </c>
      <c r="P161" s="21" t="e">
        <f>(IF(ISNUMBER(Pivot!F165),Pivot!F165,NA()))*4</f>
        <v>#N/A</v>
      </c>
      <c r="Q161" s="22" t="e">
        <f ca="1">IF(ISNUMBER(INDIRECT(CONCATENATE("'Pivot'!",ADDRESS(U161,MATCH(CONCATENATE("Average of ",$Q$1),Pivot!$5:$5,0))))),INDIRECT(CONCATENATE("'Pivot'!",ADDRESS(U161,MATCH(CONCATENATE("Average of ",$Q$1),Pivot!$5:$5,0))))*$H$2,NA())</f>
        <v>#N/A</v>
      </c>
      <c r="R161" s="161" t="e">
        <f>(IF(ISNUMBER(Pivot!L165),Pivot!L165,NA()))/24</f>
        <v>#N/A</v>
      </c>
      <c r="S161" s="21" t="str">
        <f t="shared" ca="1" si="9"/>
        <v/>
      </c>
      <c r="U161" s="16">
        <f t="shared" si="10"/>
        <v>164</v>
      </c>
    </row>
    <row r="162" spans="14:21" ht="15" customHeight="1" x14ac:dyDescent="0.15">
      <c r="N162" s="77" t="str">
        <f>IF(ISTEXT(Pivot!D166),Pivot!D166,N161)</f>
        <v>Dallas Total</v>
      </c>
      <c r="O162" s="20" t="str">
        <f>IF(ISTEXT(Pivot!E166),Pivot!E166,"")</f>
        <v/>
      </c>
      <c r="P162" s="21" t="e">
        <f>(IF(ISNUMBER(Pivot!F166),Pivot!F166,NA()))*4</f>
        <v>#N/A</v>
      </c>
      <c r="Q162" s="22" t="e">
        <f ca="1">IF(ISNUMBER(INDIRECT(CONCATENATE("'Pivot'!",ADDRESS(U162,MATCH(CONCATENATE("Average of ",$Q$1),Pivot!$5:$5,0))))),INDIRECT(CONCATENATE("'Pivot'!",ADDRESS(U162,MATCH(CONCATENATE("Average of ",$Q$1),Pivot!$5:$5,0))))*$H$2,NA())</f>
        <v>#N/A</v>
      </c>
      <c r="R162" s="161" t="e">
        <f>(IF(ISNUMBER(Pivot!L166),Pivot!L166,NA()))/24</f>
        <v>#N/A</v>
      </c>
      <c r="S162" s="21" t="str">
        <f t="shared" ca="1" si="9"/>
        <v/>
      </c>
      <c r="U162" s="16">
        <f t="shared" si="10"/>
        <v>165</v>
      </c>
    </row>
    <row r="163" spans="14:21" ht="15" customHeight="1" x14ac:dyDescent="0.15">
      <c r="N163" s="77" t="str">
        <f>IF(ISTEXT(Pivot!D167),Pivot!D167,N162)</f>
        <v>Dallas Total</v>
      </c>
      <c r="O163" s="20" t="str">
        <f>IF(ISTEXT(Pivot!E167),Pivot!E167,"")</f>
        <v/>
      </c>
      <c r="P163" s="21" t="e">
        <f>(IF(ISNUMBER(Pivot!F167),Pivot!F167,NA()))*4</f>
        <v>#N/A</v>
      </c>
      <c r="Q163" s="22" t="e">
        <f ca="1">IF(ISNUMBER(INDIRECT(CONCATENATE("'Pivot'!",ADDRESS(U163,MATCH(CONCATENATE("Average of ",$Q$1),Pivot!$5:$5,0))))),INDIRECT(CONCATENATE("'Pivot'!",ADDRESS(U163,MATCH(CONCATENATE("Average of ",$Q$1),Pivot!$5:$5,0))))*$H$2,NA())</f>
        <v>#N/A</v>
      </c>
      <c r="R163" s="161" t="e">
        <f>(IF(ISNUMBER(Pivot!L167),Pivot!L167,NA()))/24</f>
        <v>#N/A</v>
      </c>
      <c r="S163" s="21" t="str">
        <f t="shared" ca="1" si="9"/>
        <v/>
      </c>
      <c r="U163" s="16">
        <f t="shared" si="10"/>
        <v>166</v>
      </c>
    </row>
    <row r="164" spans="14:21" ht="15" customHeight="1" x14ac:dyDescent="0.15">
      <c r="N164" s="77" t="str">
        <f>IF(ISTEXT(Pivot!D168),Pivot!D168,N163)</f>
        <v>Dallas Total</v>
      </c>
      <c r="O164" s="20" t="str">
        <f>IF(ISTEXT(Pivot!E168),Pivot!E168,"")</f>
        <v/>
      </c>
      <c r="P164" s="21" t="e">
        <f>(IF(ISNUMBER(Pivot!F168),Pivot!F168,NA()))*4</f>
        <v>#N/A</v>
      </c>
      <c r="Q164" s="22" t="e">
        <f ca="1">IF(ISNUMBER(INDIRECT(CONCATENATE("'Pivot'!",ADDRESS(U164,MATCH(CONCATENATE("Average of ",$Q$1),Pivot!$5:$5,0))))),INDIRECT(CONCATENATE("'Pivot'!",ADDRESS(U164,MATCH(CONCATENATE("Average of ",$Q$1),Pivot!$5:$5,0))))*$H$2,NA())</f>
        <v>#N/A</v>
      </c>
      <c r="R164" s="161" t="e">
        <f>(IF(ISNUMBER(Pivot!L168),Pivot!L168,NA()))/24</f>
        <v>#N/A</v>
      </c>
      <c r="S164" s="21" t="str">
        <f t="shared" ca="1" si="9"/>
        <v/>
      </c>
      <c r="U164" s="16">
        <f t="shared" si="10"/>
        <v>167</v>
      </c>
    </row>
    <row r="165" spans="14:21" ht="15" customHeight="1" x14ac:dyDescent="0.15">
      <c r="N165" s="77" t="str">
        <f>IF(ISTEXT(Pivot!D169),Pivot!D169,N164)</f>
        <v>Dallas Total</v>
      </c>
      <c r="O165" s="20" t="str">
        <f>IF(ISTEXT(Pivot!E169),Pivot!E169,"")</f>
        <v/>
      </c>
      <c r="P165" s="21" t="e">
        <f>(IF(ISNUMBER(Pivot!F169),Pivot!F169,NA()))*4</f>
        <v>#N/A</v>
      </c>
      <c r="Q165" s="22" t="e">
        <f ca="1">IF(ISNUMBER(INDIRECT(CONCATENATE("'Pivot'!",ADDRESS(U165,MATCH(CONCATENATE("Average of ",$Q$1),Pivot!$5:$5,0))))),INDIRECT(CONCATENATE("'Pivot'!",ADDRESS(U165,MATCH(CONCATENATE("Average of ",$Q$1),Pivot!$5:$5,0))))*$H$2,NA())</f>
        <v>#N/A</v>
      </c>
      <c r="R165" s="161" t="e">
        <f>(IF(ISNUMBER(Pivot!L169),Pivot!L169,NA()))/24</f>
        <v>#N/A</v>
      </c>
      <c r="S165" s="21" t="str">
        <f t="shared" ca="1" si="9"/>
        <v/>
      </c>
      <c r="U165" s="16">
        <f t="shared" si="10"/>
        <v>168</v>
      </c>
    </row>
    <row r="166" spans="14:21" ht="15" customHeight="1" x14ac:dyDescent="0.15">
      <c r="N166" s="77" t="str">
        <f>IF(ISTEXT(Pivot!D170),Pivot!D170,N165)</f>
        <v>Dallas Total</v>
      </c>
      <c r="O166" s="20" t="str">
        <f>IF(ISTEXT(Pivot!E170),Pivot!E170,"")</f>
        <v/>
      </c>
      <c r="P166" s="21" t="e">
        <f>(IF(ISNUMBER(Pivot!F170),Pivot!F170,NA()))*4</f>
        <v>#N/A</v>
      </c>
      <c r="Q166" s="22" t="e">
        <f ca="1">IF(ISNUMBER(INDIRECT(CONCATENATE("'Pivot'!",ADDRESS(U166,MATCH(CONCATENATE("Average of ",$Q$1),Pivot!$5:$5,0))))),INDIRECT(CONCATENATE("'Pivot'!",ADDRESS(U166,MATCH(CONCATENATE("Average of ",$Q$1),Pivot!$5:$5,0))))*$H$2,NA())</f>
        <v>#N/A</v>
      </c>
      <c r="R166" s="161" t="e">
        <f>(IF(ISNUMBER(Pivot!L170),Pivot!L170,NA()))/24</f>
        <v>#N/A</v>
      </c>
      <c r="S166" s="21" t="str">
        <f t="shared" ca="1" si="9"/>
        <v/>
      </c>
      <c r="U166" s="16">
        <f t="shared" si="10"/>
        <v>169</v>
      </c>
    </row>
    <row r="167" spans="14:21" ht="15" customHeight="1" x14ac:dyDescent="0.15">
      <c r="N167" s="77" t="str">
        <f>IF(ISTEXT(Pivot!D171),Pivot!D171,N166)</f>
        <v>Dallas Total</v>
      </c>
      <c r="O167" s="20" t="str">
        <f>IF(ISTEXT(Pivot!E171),Pivot!E171,"")</f>
        <v/>
      </c>
      <c r="P167" s="21" t="e">
        <f>(IF(ISNUMBER(Pivot!F171),Pivot!F171,NA()))*4</f>
        <v>#N/A</v>
      </c>
      <c r="Q167" s="22" t="e">
        <f ca="1">IF(ISNUMBER(INDIRECT(CONCATENATE("'Pivot'!",ADDRESS(U167,MATCH(CONCATENATE("Average of ",$Q$1),Pivot!$5:$5,0))))),INDIRECT(CONCATENATE("'Pivot'!",ADDRESS(U167,MATCH(CONCATENATE("Average of ",$Q$1),Pivot!$5:$5,0))))*$H$2,NA())</f>
        <v>#N/A</v>
      </c>
      <c r="R167" s="161" t="e">
        <f>(IF(ISNUMBER(Pivot!L171),Pivot!L171,NA()))/24</f>
        <v>#N/A</v>
      </c>
      <c r="S167" s="21" t="str">
        <f t="shared" ca="1" si="9"/>
        <v/>
      </c>
      <c r="U167" s="16">
        <f t="shared" si="10"/>
        <v>170</v>
      </c>
    </row>
    <row r="168" spans="14:21" ht="15" customHeight="1" x14ac:dyDescent="0.15">
      <c r="N168" s="77" t="str">
        <f>IF(ISTEXT(Pivot!D172),Pivot!D172,N167)</f>
        <v>Dallas Total</v>
      </c>
      <c r="O168" s="20" t="str">
        <f>IF(ISTEXT(Pivot!E172),Pivot!E172,"")</f>
        <v/>
      </c>
      <c r="P168" s="21" t="e">
        <f>(IF(ISNUMBER(Pivot!F172),Pivot!F172,NA()))*4</f>
        <v>#N/A</v>
      </c>
      <c r="Q168" s="22" t="e">
        <f ca="1">IF(ISNUMBER(INDIRECT(CONCATENATE("'Pivot'!",ADDRESS(U168,MATCH(CONCATENATE("Average of ",$Q$1),Pivot!$5:$5,0))))),INDIRECT(CONCATENATE("'Pivot'!",ADDRESS(U168,MATCH(CONCATENATE("Average of ",$Q$1),Pivot!$5:$5,0))))*$H$2,NA())</f>
        <v>#N/A</v>
      </c>
      <c r="R168" s="161" t="e">
        <f>(IF(ISNUMBER(Pivot!L172),Pivot!L172,NA()))/24</f>
        <v>#N/A</v>
      </c>
      <c r="S168" s="21" t="str">
        <f t="shared" ca="1" si="9"/>
        <v/>
      </c>
      <c r="U168" s="16">
        <f t="shared" si="10"/>
        <v>171</v>
      </c>
    </row>
    <row r="169" spans="14:21" ht="15" customHeight="1" x14ac:dyDescent="0.15">
      <c r="N169" s="77" t="str">
        <f>IF(ISTEXT(Pivot!D173),Pivot!D173,N168)</f>
        <v>Dallas Total</v>
      </c>
      <c r="O169" s="20" t="str">
        <f>IF(ISTEXT(Pivot!E173),Pivot!E173,"")</f>
        <v/>
      </c>
      <c r="P169" s="21" t="e">
        <f>(IF(ISNUMBER(Pivot!F173),Pivot!F173,NA()))*4</f>
        <v>#N/A</v>
      </c>
      <c r="Q169" s="22" t="e">
        <f ca="1">IF(ISNUMBER(INDIRECT(CONCATENATE("'Pivot'!",ADDRESS(U169,MATCH(CONCATENATE("Average of ",$Q$1),Pivot!$5:$5,0))))),INDIRECT(CONCATENATE("'Pivot'!",ADDRESS(U169,MATCH(CONCATENATE("Average of ",$Q$1),Pivot!$5:$5,0))))*$H$2,NA())</f>
        <v>#N/A</v>
      </c>
      <c r="R169" s="161" t="e">
        <f>(IF(ISNUMBER(Pivot!L173),Pivot!L173,NA()))/24</f>
        <v>#N/A</v>
      </c>
      <c r="S169" s="21" t="str">
        <f t="shared" ca="1" si="9"/>
        <v/>
      </c>
      <c r="U169" s="16">
        <f t="shared" si="10"/>
        <v>172</v>
      </c>
    </row>
    <row r="170" spans="14:21" ht="15" customHeight="1" x14ac:dyDescent="0.15">
      <c r="N170" s="77" t="str">
        <f>IF(ISTEXT(Pivot!D174),Pivot!D174,N169)</f>
        <v>Dallas Total</v>
      </c>
      <c r="O170" s="20" t="str">
        <f>IF(ISTEXT(Pivot!E174),Pivot!E174,"")</f>
        <v/>
      </c>
      <c r="P170" s="21" t="e">
        <f>(IF(ISNUMBER(Pivot!F174),Pivot!F174,NA()))*4</f>
        <v>#N/A</v>
      </c>
      <c r="Q170" s="22" t="e">
        <f ca="1">IF(ISNUMBER(INDIRECT(CONCATENATE("'Pivot'!",ADDRESS(U170,MATCH(CONCATENATE("Average of ",$Q$1),Pivot!$5:$5,0))))),INDIRECT(CONCATENATE("'Pivot'!",ADDRESS(U170,MATCH(CONCATENATE("Average of ",$Q$1),Pivot!$5:$5,0))))*$H$2,NA())</f>
        <v>#N/A</v>
      </c>
      <c r="R170" s="161" t="e">
        <f>(IF(ISNUMBER(Pivot!L174),Pivot!L174,NA()))/24</f>
        <v>#N/A</v>
      </c>
      <c r="S170" s="21" t="str">
        <f t="shared" ca="1" si="9"/>
        <v/>
      </c>
      <c r="U170" s="16">
        <f t="shared" si="10"/>
        <v>173</v>
      </c>
    </row>
    <row r="171" spans="14:21" ht="15" customHeight="1" x14ac:dyDescent="0.15">
      <c r="N171" s="77" t="str">
        <f>IF(ISTEXT(Pivot!D175),Pivot!D175,N170)</f>
        <v>Dallas Total</v>
      </c>
      <c r="O171" s="20" t="str">
        <f>IF(ISTEXT(Pivot!E175),Pivot!E175,"")</f>
        <v/>
      </c>
      <c r="P171" s="21" t="e">
        <f>(IF(ISNUMBER(Pivot!F175),Pivot!F175,NA()))*4</f>
        <v>#N/A</v>
      </c>
      <c r="Q171" s="22" t="e">
        <f ca="1">IF(ISNUMBER(INDIRECT(CONCATENATE("'Pivot'!",ADDRESS(U171,MATCH(CONCATENATE("Average of ",$Q$1),Pivot!$5:$5,0))))),INDIRECT(CONCATENATE("'Pivot'!",ADDRESS(U171,MATCH(CONCATENATE("Average of ",$Q$1),Pivot!$5:$5,0))))*$H$2,NA())</f>
        <v>#N/A</v>
      </c>
      <c r="R171" s="161" t="e">
        <f>(IF(ISNUMBER(Pivot!L175),Pivot!L175,NA()))/24</f>
        <v>#N/A</v>
      </c>
      <c r="S171" s="21" t="str">
        <f t="shared" ca="1" si="9"/>
        <v/>
      </c>
      <c r="U171" s="16">
        <f t="shared" si="10"/>
        <v>174</v>
      </c>
    </row>
    <row r="172" spans="14:21" ht="15" customHeight="1" x14ac:dyDescent="0.15">
      <c r="N172" s="77" t="str">
        <f>IF(ISTEXT(Pivot!D176),Pivot!D176,N171)</f>
        <v>Dallas Total</v>
      </c>
      <c r="O172" s="20" t="str">
        <f>IF(ISTEXT(Pivot!E176),Pivot!E176,"")</f>
        <v/>
      </c>
      <c r="P172" s="21" t="e">
        <f>(IF(ISNUMBER(Pivot!F176),Pivot!F176,NA()))*4</f>
        <v>#N/A</v>
      </c>
      <c r="Q172" s="22" t="e">
        <f ca="1">IF(ISNUMBER(INDIRECT(CONCATENATE("'Pivot'!",ADDRESS(U172,MATCH(CONCATENATE("Average of ",$Q$1),Pivot!$5:$5,0))))),INDIRECT(CONCATENATE("'Pivot'!",ADDRESS(U172,MATCH(CONCATENATE("Average of ",$Q$1),Pivot!$5:$5,0))))*$H$2,NA())</f>
        <v>#N/A</v>
      </c>
      <c r="R172" s="161" t="e">
        <f>(IF(ISNUMBER(Pivot!L176),Pivot!L176,NA()))/24</f>
        <v>#N/A</v>
      </c>
      <c r="S172" s="21" t="str">
        <f t="shared" ca="1" si="9"/>
        <v/>
      </c>
      <c r="U172" s="16">
        <f t="shared" si="10"/>
        <v>175</v>
      </c>
    </row>
    <row r="173" spans="14:21" ht="15" customHeight="1" x14ac:dyDescent="0.15">
      <c r="N173" s="77" t="str">
        <f>IF(ISTEXT(Pivot!D177),Pivot!D177,N172)</f>
        <v>Dallas Total</v>
      </c>
      <c r="O173" s="20" t="str">
        <f>IF(ISTEXT(Pivot!E177),Pivot!E177,"")</f>
        <v/>
      </c>
      <c r="P173" s="21" t="e">
        <f>(IF(ISNUMBER(Pivot!F177),Pivot!F177,NA()))*4</f>
        <v>#N/A</v>
      </c>
      <c r="Q173" s="22" t="e">
        <f ca="1">IF(ISNUMBER(INDIRECT(CONCATENATE("'Pivot'!",ADDRESS(U173,MATCH(CONCATENATE("Average of ",$Q$1),Pivot!$5:$5,0))))),INDIRECT(CONCATENATE("'Pivot'!",ADDRESS(U173,MATCH(CONCATENATE("Average of ",$Q$1),Pivot!$5:$5,0))))*$H$2,NA())</f>
        <v>#N/A</v>
      </c>
      <c r="R173" s="161" t="e">
        <f>(IF(ISNUMBER(Pivot!L177),Pivot!L177,NA()))/24</f>
        <v>#N/A</v>
      </c>
      <c r="S173" s="21" t="str">
        <f t="shared" ca="1" si="9"/>
        <v/>
      </c>
      <c r="U173" s="16">
        <f t="shared" si="10"/>
        <v>176</v>
      </c>
    </row>
    <row r="174" spans="14:21" ht="15" customHeight="1" x14ac:dyDescent="0.15">
      <c r="N174" s="77" t="str">
        <f>IF(ISTEXT(Pivot!D178),Pivot!D178,N173)</f>
        <v>Dallas Total</v>
      </c>
      <c r="O174" s="20" t="str">
        <f>IF(ISTEXT(Pivot!E178),Pivot!E178,"")</f>
        <v/>
      </c>
      <c r="P174" s="21" t="e">
        <f>(IF(ISNUMBER(Pivot!F178),Pivot!F178,NA()))*4</f>
        <v>#N/A</v>
      </c>
      <c r="Q174" s="22" t="e">
        <f ca="1">IF(ISNUMBER(INDIRECT(CONCATENATE("'Pivot'!",ADDRESS(U174,MATCH(CONCATENATE("Average of ",$Q$1),Pivot!$5:$5,0))))),INDIRECT(CONCATENATE("'Pivot'!",ADDRESS(U174,MATCH(CONCATENATE("Average of ",$Q$1),Pivot!$5:$5,0))))*$H$2,NA())</f>
        <v>#N/A</v>
      </c>
      <c r="R174" s="161" t="e">
        <f>(IF(ISNUMBER(Pivot!L178),Pivot!L178,NA()))/24</f>
        <v>#N/A</v>
      </c>
      <c r="S174" s="21" t="str">
        <f t="shared" ca="1" si="9"/>
        <v/>
      </c>
      <c r="U174" s="16">
        <f t="shared" si="10"/>
        <v>177</v>
      </c>
    </row>
    <row r="175" spans="14:21" ht="15" customHeight="1" x14ac:dyDescent="0.15">
      <c r="N175" s="77" t="str">
        <f>IF(ISTEXT(Pivot!D179),Pivot!D179,N174)</f>
        <v>Dallas Total</v>
      </c>
      <c r="O175" s="20" t="str">
        <f>IF(ISTEXT(Pivot!E179),Pivot!E179,"")</f>
        <v/>
      </c>
      <c r="P175" s="21" t="e">
        <f>(IF(ISNUMBER(Pivot!F179),Pivot!F179,NA()))*4</f>
        <v>#N/A</v>
      </c>
      <c r="Q175" s="22" t="e">
        <f ca="1">IF(ISNUMBER(INDIRECT(CONCATENATE("'Pivot'!",ADDRESS(U175,MATCH(CONCATENATE("Average of ",$Q$1),Pivot!$5:$5,0))))),INDIRECT(CONCATENATE("'Pivot'!",ADDRESS(U175,MATCH(CONCATENATE("Average of ",$Q$1),Pivot!$5:$5,0))))*$H$2,NA())</f>
        <v>#N/A</v>
      </c>
      <c r="R175" s="161" t="e">
        <f>(IF(ISNUMBER(Pivot!L179),Pivot!L179,NA()))/24</f>
        <v>#N/A</v>
      </c>
      <c r="S175" s="21" t="str">
        <f t="shared" ca="1" si="9"/>
        <v/>
      </c>
      <c r="U175" s="16">
        <f t="shared" si="10"/>
        <v>178</v>
      </c>
    </row>
    <row r="176" spans="14:21" ht="15" customHeight="1" x14ac:dyDescent="0.15">
      <c r="N176" s="77" t="str">
        <f>IF(ISTEXT(Pivot!D180),Pivot!D180,N175)</f>
        <v>Dallas Total</v>
      </c>
      <c r="O176" s="20" t="str">
        <f>IF(ISTEXT(Pivot!E180),Pivot!E180,"")</f>
        <v/>
      </c>
      <c r="P176" s="21" t="e">
        <f>(IF(ISNUMBER(Pivot!F180),Pivot!F180,NA()))*4</f>
        <v>#N/A</v>
      </c>
      <c r="Q176" s="22" t="e">
        <f ca="1">IF(ISNUMBER(INDIRECT(CONCATENATE("'Pivot'!",ADDRESS(U176,MATCH(CONCATENATE("Average of ",$Q$1),Pivot!$5:$5,0))))),INDIRECT(CONCATENATE("'Pivot'!",ADDRESS(U176,MATCH(CONCATENATE("Average of ",$Q$1),Pivot!$5:$5,0))))*$H$2,NA())</f>
        <v>#N/A</v>
      </c>
      <c r="R176" s="161" t="e">
        <f>(IF(ISNUMBER(Pivot!L180),Pivot!L180,NA()))/24</f>
        <v>#N/A</v>
      </c>
      <c r="S176" s="21" t="str">
        <f t="shared" ca="1" si="9"/>
        <v/>
      </c>
      <c r="U176" s="16">
        <f t="shared" si="10"/>
        <v>179</v>
      </c>
    </row>
    <row r="177" spans="14:21" ht="15" customHeight="1" x14ac:dyDescent="0.15">
      <c r="N177" s="77" t="str">
        <f>IF(ISTEXT(Pivot!D181),Pivot!D181,N176)</f>
        <v>Dallas Total</v>
      </c>
      <c r="O177" s="20" t="str">
        <f>IF(ISTEXT(Pivot!E181),Pivot!E181,"")</f>
        <v/>
      </c>
      <c r="P177" s="21" t="e">
        <f>(IF(ISNUMBER(Pivot!F181),Pivot!F181,NA()))*4</f>
        <v>#N/A</v>
      </c>
      <c r="Q177" s="22" t="e">
        <f ca="1">IF(ISNUMBER(INDIRECT(CONCATENATE("'Pivot'!",ADDRESS(U177,MATCH(CONCATENATE("Average of ",$Q$1),Pivot!$5:$5,0))))),INDIRECT(CONCATENATE("'Pivot'!",ADDRESS(U177,MATCH(CONCATENATE("Average of ",$Q$1),Pivot!$5:$5,0))))*$H$2,NA())</f>
        <v>#N/A</v>
      </c>
      <c r="R177" s="161" t="e">
        <f>(IF(ISNUMBER(Pivot!L181),Pivot!L181,NA()))/24</f>
        <v>#N/A</v>
      </c>
      <c r="S177" s="21" t="str">
        <f t="shared" ca="1" si="9"/>
        <v/>
      </c>
      <c r="U177" s="16">
        <f t="shared" si="10"/>
        <v>180</v>
      </c>
    </row>
    <row r="178" spans="14:21" ht="15" customHeight="1" x14ac:dyDescent="0.15">
      <c r="N178" s="77" t="str">
        <f>IF(ISTEXT(Pivot!D182),Pivot!D182,N177)</f>
        <v>Dallas Total</v>
      </c>
      <c r="O178" s="20" t="str">
        <f>IF(ISTEXT(Pivot!E182),Pivot!E182,"")</f>
        <v/>
      </c>
      <c r="P178" s="21" t="e">
        <f>(IF(ISNUMBER(Pivot!F182),Pivot!F182,NA()))*4</f>
        <v>#N/A</v>
      </c>
      <c r="Q178" s="22" t="e">
        <f ca="1">IF(ISNUMBER(INDIRECT(CONCATENATE("'Pivot'!",ADDRESS(U178,MATCH(CONCATENATE("Average of ",$Q$1),Pivot!$5:$5,0))))),INDIRECT(CONCATENATE("'Pivot'!",ADDRESS(U178,MATCH(CONCATENATE("Average of ",$Q$1),Pivot!$5:$5,0))))*$H$2,NA())</f>
        <v>#N/A</v>
      </c>
      <c r="R178" s="161" t="e">
        <f>(IF(ISNUMBER(Pivot!L182),Pivot!L182,NA()))/24</f>
        <v>#N/A</v>
      </c>
      <c r="S178" s="21" t="str">
        <f t="shared" ca="1" si="9"/>
        <v/>
      </c>
      <c r="U178" s="16">
        <f t="shared" si="10"/>
        <v>181</v>
      </c>
    </row>
    <row r="179" spans="14:21" ht="15" customHeight="1" x14ac:dyDescent="0.15">
      <c r="N179" s="77" t="str">
        <f>IF(ISTEXT(Pivot!D183),Pivot!D183,N178)</f>
        <v>Dallas Total</v>
      </c>
      <c r="O179" s="20" t="str">
        <f>IF(ISTEXT(Pivot!E183),Pivot!E183,"")</f>
        <v/>
      </c>
      <c r="P179" s="21" t="e">
        <f>(IF(ISNUMBER(Pivot!F183),Pivot!F183,NA()))*4</f>
        <v>#N/A</v>
      </c>
      <c r="Q179" s="22" t="e">
        <f ca="1">IF(ISNUMBER(INDIRECT(CONCATENATE("'Pivot'!",ADDRESS(U179,MATCH(CONCATENATE("Average of ",$Q$1),Pivot!$5:$5,0))))),INDIRECT(CONCATENATE("'Pivot'!",ADDRESS(U179,MATCH(CONCATENATE("Average of ",$Q$1),Pivot!$5:$5,0))))*$H$2,NA())</f>
        <v>#N/A</v>
      </c>
      <c r="R179" s="161" t="e">
        <f>(IF(ISNUMBER(Pivot!L183),Pivot!L183,NA()))/24</f>
        <v>#N/A</v>
      </c>
      <c r="S179" s="21" t="str">
        <f t="shared" ca="1" si="9"/>
        <v/>
      </c>
      <c r="U179" s="16">
        <f t="shared" si="10"/>
        <v>182</v>
      </c>
    </row>
    <row r="180" spans="14:21" ht="15" customHeight="1" x14ac:dyDescent="0.15">
      <c r="N180" s="77" t="str">
        <f>IF(ISTEXT(Pivot!D184),Pivot!D184,N179)</f>
        <v>Dallas Total</v>
      </c>
      <c r="O180" s="20" t="str">
        <f>IF(ISTEXT(Pivot!E184),Pivot!E184,"")</f>
        <v/>
      </c>
      <c r="P180" s="21" t="e">
        <f>(IF(ISNUMBER(Pivot!F184),Pivot!F184,NA()))*4</f>
        <v>#N/A</v>
      </c>
      <c r="Q180" s="22" t="e">
        <f ca="1">IF(ISNUMBER(INDIRECT(CONCATENATE("'Pivot'!",ADDRESS(U180,MATCH(CONCATENATE("Average of ",$Q$1),Pivot!$5:$5,0))))),INDIRECT(CONCATENATE("'Pivot'!",ADDRESS(U180,MATCH(CONCATENATE("Average of ",$Q$1),Pivot!$5:$5,0))))*$H$2,NA())</f>
        <v>#N/A</v>
      </c>
      <c r="R180" s="161" t="e">
        <f>(IF(ISNUMBER(Pivot!L184),Pivot!L184,NA()))/24</f>
        <v>#N/A</v>
      </c>
      <c r="S180" s="21" t="str">
        <f t="shared" ref="S180:S216" ca="1" si="11">IF(AND(ISNUMBER(P180),ISNUMBER(Q180),ISNUMBER(R180)),SUM(P180:R180),"")</f>
        <v/>
      </c>
      <c r="U180" s="16">
        <f t="shared" si="10"/>
        <v>183</v>
      </c>
    </row>
    <row r="181" spans="14:21" ht="15" customHeight="1" x14ac:dyDescent="0.15">
      <c r="N181" s="77" t="str">
        <f>IF(ISTEXT(Pivot!D185),Pivot!D185,N180)</f>
        <v>Dallas Total</v>
      </c>
      <c r="O181" s="20" t="str">
        <f>IF(ISTEXT(Pivot!E185),Pivot!E185,"")</f>
        <v/>
      </c>
      <c r="P181" s="21" t="e">
        <f>(IF(ISNUMBER(Pivot!F185),Pivot!F185,NA()))*4</f>
        <v>#N/A</v>
      </c>
      <c r="Q181" s="22" t="e">
        <f ca="1">IF(ISNUMBER(INDIRECT(CONCATENATE("'Pivot'!",ADDRESS(U181,MATCH(CONCATENATE("Average of ",$Q$1),Pivot!$5:$5,0))))),INDIRECT(CONCATENATE("'Pivot'!",ADDRESS(U181,MATCH(CONCATENATE("Average of ",$Q$1),Pivot!$5:$5,0))))*$H$2,NA())</f>
        <v>#N/A</v>
      </c>
      <c r="R181" s="161" t="e">
        <f>(IF(ISNUMBER(Pivot!L185),Pivot!L185,NA()))/24</f>
        <v>#N/A</v>
      </c>
      <c r="S181" s="21" t="str">
        <f t="shared" ca="1" si="11"/>
        <v/>
      </c>
      <c r="U181" s="16">
        <f t="shared" si="10"/>
        <v>184</v>
      </c>
    </row>
    <row r="182" spans="14:21" ht="15" customHeight="1" x14ac:dyDescent="0.15">
      <c r="N182" s="77" t="str">
        <f>IF(ISTEXT(Pivot!D186),Pivot!D186,N181)</f>
        <v>Dallas Total</v>
      </c>
      <c r="O182" s="20" t="str">
        <f>IF(ISTEXT(Pivot!E186),Pivot!E186,"")</f>
        <v/>
      </c>
      <c r="P182" s="21" t="e">
        <f>(IF(ISNUMBER(Pivot!F186),Pivot!F186,NA()))*4</f>
        <v>#N/A</v>
      </c>
      <c r="Q182" s="22" t="e">
        <f ca="1">IF(ISNUMBER(INDIRECT(CONCATENATE("'Pivot'!",ADDRESS(U182,MATCH(CONCATENATE("Average of ",$Q$1),Pivot!$5:$5,0))))),INDIRECT(CONCATENATE("'Pivot'!",ADDRESS(U182,MATCH(CONCATENATE("Average of ",$Q$1),Pivot!$5:$5,0))))*$H$2,NA())</f>
        <v>#N/A</v>
      </c>
      <c r="R182" s="161" t="e">
        <f>(IF(ISNUMBER(Pivot!L186),Pivot!L186,NA()))/24</f>
        <v>#N/A</v>
      </c>
      <c r="S182" s="21" t="str">
        <f t="shared" ca="1" si="11"/>
        <v/>
      </c>
      <c r="U182" s="16">
        <f t="shared" si="10"/>
        <v>185</v>
      </c>
    </row>
    <row r="183" spans="14:21" ht="15" customHeight="1" x14ac:dyDescent="0.15">
      <c r="N183" s="77" t="str">
        <f>IF(ISTEXT(Pivot!D187),Pivot!D187,N182)</f>
        <v>Dallas Total</v>
      </c>
      <c r="O183" s="20" t="str">
        <f>IF(ISTEXT(Pivot!E187),Pivot!E187,"")</f>
        <v/>
      </c>
      <c r="P183" s="21" t="e">
        <f>(IF(ISNUMBER(Pivot!F187),Pivot!F187,NA()))*4</f>
        <v>#N/A</v>
      </c>
      <c r="Q183" s="22" t="e">
        <f ca="1">IF(ISNUMBER(INDIRECT(CONCATENATE("'Pivot'!",ADDRESS(U183,MATCH(CONCATENATE("Average of ",$Q$1),Pivot!$5:$5,0))))),INDIRECT(CONCATENATE("'Pivot'!",ADDRESS(U183,MATCH(CONCATENATE("Average of ",$Q$1),Pivot!$5:$5,0))))*$H$2,NA())</f>
        <v>#N/A</v>
      </c>
      <c r="R183" s="161" t="e">
        <f>(IF(ISNUMBER(Pivot!L187),Pivot!L187,NA()))/24</f>
        <v>#N/A</v>
      </c>
      <c r="S183" s="21" t="str">
        <f t="shared" ca="1" si="11"/>
        <v/>
      </c>
      <c r="U183" s="16">
        <f t="shared" si="10"/>
        <v>186</v>
      </c>
    </row>
    <row r="184" spans="14:21" ht="15" customHeight="1" x14ac:dyDescent="0.15">
      <c r="N184" s="77" t="str">
        <f>IF(ISTEXT(Pivot!D188),Pivot!D188,N183)</f>
        <v>Dallas Total</v>
      </c>
      <c r="O184" s="20" t="str">
        <f>IF(ISTEXT(Pivot!E188),Pivot!E188,"")</f>
        <v/>
      </c>
      <c r="P184" s="21" t="e">
        <f>(IF(ISNUMBER(Pivot!F188),Pivot!F188,NA()))*4</f>
        <v>#N/A</v>
      </c>
      <c r="Q184" s="22" t="e">
        <f ca="1">IF(ISNUMBER(INDIRECT(CONCATENATE("'Pivot'!",ADDRESS(U184,MATCH(CONCATENATE("Average of ",$Q$1),Pivot!$5:$5,0))))),INDIRECT(CONCATENATE("'Pivot'!",ADDRESS(U184,MATCH(CONCATENATE("Average of ",$Q$1),Pivot!$5:$5,0))))*$H$2,NA())</f>
        <v>#N/A</v>
      </c>
      <c r="R184" s="161" t="e">
        <f>(IF(ISNUMBER(Pivot!L188),Pivot!L188,NA()))/24</f>
        <v>#N/A</v>
      </c>
      <c r="S184" s="21" t="str">
        <f t="shared" ca="1" si="11"/>
        <v/>
      </c>
      <c r="U184" s="16">
        <f t="shared" si="10"/>
        <v>187</v>
      </c>
    </row>
    <row r="185" spans="14:21" ht="15" customHeight="1" x14ac:dyDescent="0.15">
      <c r="N185" s="77" t="str">
        <f>IF(ISTEXT(Pivot!D189),Pivot!D189,N184)</f>
        <v>Dallas Total</v>
      </c>
      <c r="O185" s="20" t="str">
        <f>IF(ISTEXT(Pivot!E189),Pivot!E189,"")</f>
        <v/>
      </c>
      <c r="P185" s="21" t="e">
        <f>(IF(ISNUMBER(Pivot!F189),Pivot!F189,NA()))*4</f>
        <v>#N/A</v>
      </c>
      <c r="Q185" s="22" t="e">
        <f ca="1">IF(ISNUMBER(INDIRECT(CONCATENATE("'Pivot'!",ADDRESS(U185,MATCH(CONCATENATE("Average of ",$Q$1),Pivot!$5:$5,0))))),INDIRECT(CONCATENATE("'Pivot'!",ADDRESS(U185,MATCH(CONCATENATE("Average of ",$Q$1),Pivot!$5:$5,0))))*$H$2,NA())</f>
        <v>#N/A</v>
      </c>
      <c r="R185" s="161" t="e">
        <f>(IF(ISNUMBER(Pivot!L189),Pivot!L189,NA()))/24</f>
        <v>#N/A</v>
      </c>
      <c r="S185" s="21" t="str">
        <f t="shared" ca="1" si="11"/>
        <v/>
      </c>
      <c r="U185" s="16">
        <f t="shared" si="10"/>
        <v>188</v>
      </c>
    </row>
    <row r="186" spans="14:21" ht="15" customHeight="1" x14ac:dyDescent="0.15">
      <c r="N186" s="77" t="str">
        <f>IF(ISTEXT(Pivot!D190),Pivot!D190,N185)</f>
        <v>Dallas Total</v>
      </c>
      <c r="O186" s="20" t="str">
        <f>IF(ISTEXT(Pivot!E190),Pivot!E190,"")</f>
        <v/>
      </c>
      <c r="P186" s="21" t="e">
        <f>(IF(ISNUMBER(Pivot!F190),Pivot!F190,NA()))*4</f>
        <v>#N/A</v>
      </c>
      <c r="Q186" s="22" t="e">
        <f ca="1">IF(ISNUMBER(INDIRECT(CONCATENATE("'Pivot'!",ADDRESS(U186,MATCH(CONCATENATE("Average of ",$Q$1),Pivot!$5:$5,0))))),INDIRECT(CONCATENATE("'Pivot'!",ADDRESS(U186,MATCH(CONCATENATE("Average of ",$Q$1),Pivot!$5:$5,0))))*$H$2,NA())</f>
        <v>#N/A</v>
      </c>
      <c r="R186" s="161" t="e">
        <f>(IF(ISNUMBER(Pivot!L190),Pivot!L190,NA()))/24</f>
        <v>#N/A</v>
      </c>
      <c r="S186" s="21" t="str">
        <f t="shared" ca="1" si="11"/>
        <v/>
      </c>
      <c r="U186" s="16">
        <f t="shared" si="10"/>
        <v>189</v>
      </c>
    </row>
    <row r="187" spans="14:21" ht="15" customHeight="1" x14ac:dyDescent="0.15">
      <c r="N187" s="77" t="str">
        <f>IF(ISTEXT(Pivot!D191),Pivot!D191,N186)</f>
        <v>Dallas Total</v>
      </c>
      <c r="O187" s="20" t="str">
        <f>IF(ISTEXT(Pivot!E191),Pivot!E191,"")</f>
        <v/>
      </c>
      <c r="P187" s="21" t="e">
        <f>(IF(ISNUMBER(Pivot!F191),Pivot!F191,NA()))*4</f>
        <v>#N/A</v>
      </c>
      <c r="Q187" s="22" t="e">
        <f ca="1">IF(ISNUMBER(INDIRECT(CONCATENATE("'Pivot'!",ADDRESS(U187,MATCH(CONCATENATE("Average of ",$Q$1),Pivot!$5:$5,0))))),INDIRECT(CONCATENATE("'Pivot'!",ADDRESS(U187,MATCH(CONCATENATE("Average of ",$Q$1),Pivot!$5:$5,0))))*$H$2,NA())</f>
        <v>#N/A</v>
      </c>
      <c r="R187" s="161" t="e">
        <f>(IF(ISNUMBER(Pivot!L191),Pivot!L191,NA()))/24</f>
        <v>#N/A</v>
      </c>
      <c r="S187" s="21" t="str">
        <f t="shared" ca="1" si="11"/>
        <v/>
      </c>
      <c r="U187" s="16">
        <f t="shared" si="10"/>
        <v>190</v>
      </c>
    </row>
    <row r="188" spans="14:21" ht="15" customHeight="1" x14ac:dyDescent="0.15">
      <c r="N188" s="77" t="str">
        <f>IF(ISTEXT(Pivot!D192),Pivot!D192,N187)</f>
        <v>Dallas Total</v>
      </c>
      <c r="O188" s="20" t="str">
        <f>IF(ISTEXT(Pivot!E192),Pivot!E192,"")</f>
        <v/>
      </c>
      <c r="P188" s="21" t="e">
        <f>(IF(ISNUMBER(Pivot!F192),Pivot!F192,NA()))*4</f>
        <v>#N/A</v>
      </c>
      <c r="Q188" s="22" t="e">
        <f ca="1">IF(ISNUMBER(INDIRECT(CONCATENATE("'Pivot'!",ADDRESS(U188,MATCH(CONCATENATE("Average of ",$Q$1),Pivot!$5:$5,0))))),INDIRECT(CONCATENATE("'Pivot'!",ADDRESS(U188,MATCH(CONCATENATE("Average of ",$Q$1),Pivot!$5:$5,0))))*$H$2,NA())</f>
        <v>#N/A</v>
      </c>
      <c r="R188" s="161" t="e">
        <f>(IF(ISNUMBER(Pivot!L192),Pivot!L192,NA()))/24</f>
        <v>#N/A</v>
      </c>
      <c r="S188" s="21" t="str">
        <f t="shared" ca="1" si="11"/>
        <v/>
      </c>
      <c r="U188" s="16">
        <f t="shared" si="10"/>
        <v>191</v>
      </c>
    </row>
    <row r="189" spans="14:21" ht="15" customHeight="1" x14ac:dyDescent="0.15">
      <c r="N189" s="77" t="str">
        <f>IF(ISTEXT(Pivot!D193),Pivot!D193,N188)</f>
        <v>Dallas Total</v>
      </c>
      <c r="O189" s="20" t="str">
        <f>IF(ISTEXT(Pivot!E193),Pivot!E193,"")</f>
        <v/>
      </c>
      <c r="P189" s="21" t="e">
        <f>(IF(ISNUMBER(Pivot!F193),Pivot!F193,NA()))*4</f>
        <v>#N/A</v>
      </c>
      <c r="Q189" s="22" t="e">
        <f ca="1">IF(ISNUMBER(INDIRECT(CONCATENATE("'Pivot'!",ADDRESS(U189,MATCH(CONCATENATE("Average of ",$Q$1),Pivot!$5:$5,0))))),INDIRECT(CONCATENATE("'Pivot'!",ADDRESS(U189,MATCH(CONCATENATE("Average of ",$Q$1),Pivot!$5:$5,0))))*$H$2,NA())</f>
        <v>#N/A</v>
      </c>
      <c r="R189" s="161" t="e">
        <f>(IF(ISNUMBER(Pivot!L193),Pivot!L193,NA()))/24</f>
        <v>#N/A</v>
      </c>
      <c r="S189" s="21" t="str">
        <f t="shared" ca="1" si="11"/>
        <v/>
      </c>
      <c r="U189" s="16">
        <f t="shared" si="10"/>
        <v>192</v>
      </c>
    </row>
    <row r="190" spans="14:21" ht="15" customHeight="1" x14ac:dyDescent="0.15">
      <c r="N190" s="77" t="str">
        <f>IF(ISTEXT(Pivot!D194),Pivot!D194,N189)</f>
        <v>Dallas Total</v>
      </c>
      <c r="O190" s="20" t="str">
        <f>IF(ISTEXT(Pivot!E194),Pivot!E194,"")</f>
        <v/>
      </c>
      <c r="P190" s="21" t="e">
        <f>(IF(ISNUMBER(Pivot!F194),Pivot!F194,NA()))*4</f>
        <v>#N/A</v>
      </c>
      <c r="Q190" s="22" t="e">
        <f ca="1">IF(ISNUMBER(INDIRECT(CONCATENATE("'Pivot'!",ADDRESS(U190,MATCH(CONCATENATE("Average of ",$Q$1),Pivot!$5:$5,0))))),INDIRECT(CONCATENATE("'Pivot'!",ADDRESS(U190,MATCH(CONCATENATE("Average of ",$Q$1),Pivot!$5:$5,0))))*$H$2,NA())</f>
        <v>#N/A</v>
      </c>
      <c r="R190" s="161" t="e">
        <f>(IF(ISNUMBER(Pivot!L194),Pivot!L194,NA()))/24</f>
        <v>#N/A</v>
      </c>
      <c r="S190" s="21" t="str">
        <f t="shared" ca="1" si="11"/>
        <v/>
      </c>
      <c r="U190" s="16">
        <f t="shared" si="10"/>
        <v>193</v>
      </c>
    </row>
    <row r="191" spans="14:21" ht="15" customHeight="1" x14ac:dyDescent="0.15">
      <c r="N191" s="77" t="str">
        <f>IF(ISTEXT(Pivot!D195),Pivot!D195,N190)</f>
        <v>Dallas Total</v>
      </c>
      <c r="O191" s="20" t="str">
        <f>IF(ISTEXT(Pivot!E195),Pivot!E195,"")</f>
        <v/>
      </c>
      <c r="P191" s="21" t="e">
        <f>(IF(ISNUMBER(Pivot!F195),Pivot!F195,NA()))*4</f>
        <v>#N/A</v>
      </c>
      <c r="Q191" s="22" t="e">
        <f ca="1">IF(ISNUMBER(INDIRECT(CONCATENATE("'Pivot'!",ADDRESS(U191,MATCH(CONCATENATE("Average of ",$Q$1),Pivot!$5:$5,0))))),INDIRECT(CONCATENATE("'Pivot'!",ADDRESS(U191,MATCH(CONCATENATE("Average of ",$Q$1),Pivot!$5:$5,0))))*$H$2,NA())</f>
        <v>#N/A</v>
      </c>
      <c r="R191" s="161" t="e">
        <f>(IF(ISNUMBER(Pivot!L195),Pivot!L195,NA()))/24</f>
        <v>#N/A</v>
      </c>
      <c r="S191" s="21" t="str">
        <f t="shared" ca="1" si="11"/>
        <v/>
      </c>
      <c r="U191" s="16">
        <f t="shared" si="10"/>
        <v>194</v>
      </c>
    </row>
    <row r="192" spans="14:21" ht="15" customHeight="1" x14ac:dyDescent="0.15">
      <c r="N192" s="77" t="str">
        <f>IF(ISTEXT(Pivot!D196),Pivot!D196,N191)</f>
        <v>Dallas Total</v>
      </c>
      <c r="O192" s="20" t="str">
        <f>IF(ISTEXT(Pivot!E196),Pivot!E196,"")</f>
        <v/>
      </c>
      <c r="P192" s="21" t="e">
        <f>(IF(ISNUMBER(Pivot!F196),Pivot!F196,NA()))*4</f>
        <v>#N/A</v>
      </c>
      <c r="Q192" s="22" t="e">
        <f ca="1">IF(ISNUMBER(INDIRECT(CONCATENATE("'Pivot'!",ADDRESS(U192,MATCH(CONCATENATE("Average of ",$Q$1),Pivot!$5:$5,0))))),INDIRECT(CONCATENATE("'Pivot'!",ADDRESS(U192,MATCH(CONCATENATE("Average of ",$Q$1),Pivot!$5:$5,0))))*$H$2,NA())</f>
        <v>#N/A</v>
      </c>
      <c r="R192" s="161" t="e">
        <f>(IF(ISNUMBER(Pivot!L196),Pivot!L196,NA()))/24</f>
        <v>#N/A</v>
      </c>
      <c r="S192" s="21" t="str">
        <f t="shared" ca="1" si="11"/>
        <v/>
      </c>
      <c r="U192" s="16">
        <f t="shared" si="10"/>
        <v>195</v>
      </c>
    </row>
    <row r="193" spans="14:21" ht="15" customHeight="1" x14ac:dyDescent="0.15">
      <c r="N193" s="77" t="str">
        <f>IF(ISTEXT(Pivot!D197),Pivot!D197,N192)</f>
        <v>Dallas Total</v>
      </c>
      <c r="O193" s="20" t="str">
        <f>IF(ISTEXT(Pivot!E197),Pivot!E197,"")</f>
        <v/>
      </c>
      <c r="P193" s="21" t="e">
        <f>(IF(ISNUMBER(Pivot!F197),Pivot!F197,NA()))*4</f>
        <v>#N/A</v>
      </c>
      <c r="Q193" s="22" t="e">
        <f ca="1">IF(ISNUMBER(INDIRECT(CONCATENATE("'Pivot'!",ADDRESS(U193,MATCH(CONCATENATE("Average of ",$Q$1),Pivot!$5:$5,0))))),INDIRECT(CONCATENATE("'Pivot'!",ADDRESS(U193,MATCH(CONCATENATE("Average of ",$Q$1),Pivot!$5:$5,0))))*$H$2,NA())</f>
        <v>#N/A</v>
      </c>
      <c r="R193" s="161" t="e">
        <f>(IF(ISNUMBER(Pivot!L197),Pivot!L197,NA()))/24</f>
        <v>#N/A</v>
      </c>
      <c r="S193" s="21" t="str">
        <f t="shared" ca="1" si="11"/>
        <v/>
      </c>
      <c r="U193" s="16">
        <f t="shared" si="10"/>
        <v>196</v>
      </c>
    </row>
    <row r="194" spans="14:21" ht="15" customHeight="1" x14ac:dyDescent="0.15">
      <c r="N194" s="77" t="str">
        <f>IF(ISTEXT(Pivot!D198),Pivot!D198,N193)</f>
        <v>Dallas Total</v>
      </c>
      <c r="O194" s="20" t="str">
        <f>IF(ISTEXT(Pivot!E198),Pivot!E198,"")</f>
        <v/>
      </c>
      <c r="P194" s="21" t="e">
        <f>(IF(ISNUMBER(Pivot!F198),Pivot!F198,NA()))*4</f>
        <v>#N/A</v>
      </c>
      <c r="Q194" s="22" t="e">
        <f ca="1">IF(ISNUMBER(INDIRECT(CONCATENATE("'Pivot'!",ADDRESS(U194,MATCH(CONCATENATE("Average of ",$Q$1),Pivot!$5:$5,0))))),INDIRECT(CONCATENATE("'Pivot'!",ADDRESS(U194,MATCH(CONCATENATE("Average of ",$Q$1),Pivot!$5:$5,0))))*$H$2,NA())</f>
        <v>#N/A</v>
      </c>
      <c r="R194" s="161" t="e">
        <f>(IF(ISNUMBER(Pivot!L198),Pivot!L198,NA()))/24</f>
        <v>#N/A</v>
      </c>
      <c r="S194" s="21" t="str">
        <f t="shared" ca="1" si="11"/>
        <v/>
      </c>
      <c r="U194" s="16">
        <f t="shared" si="10"/>
        <v>197</v>
      </c>
    </row>
    <row r="195" spans="14:21" ht="15" customHeight="1" x14ac:dyDescent="0.15">
      <c r="N195" s="77" t="str">
        <f>IF(ISTEXT(Pivot!D199),Pivot!D199,N194)</f>
        <v>Dallas Total</v>
      </c>
      <c r="O195" s="20" t="str">
        <f>IF(ISTEXT(Pivot!E199),Pivot!E199,"")</f>
        <v/>
      </c>
      <c r="P195" s="21" t="e">
        <f>(IF(ISNUMBER(Pivot!F199),Pivot!F199,NA()))*4</f>
        <v>#N/A</v>
      </c>
      <c r="Q195" s="22" t="e">
        <f ca="1">IF(ISNUMBER(INDIRECT(CONCATENATE("'Pivot'!",ADDRESS(U195,MATCH(CONCATENATE("Average of ",$Q$1),Pivot!$5:$5,0))))),INDIRECT(CONCATENATE("'Pivot'!",ADDRESS(U195,MATCH(CONCATENATE("Average of ",$Q$1),Pivot!$5:$5,0))))*$H$2,NA())</f>
        <v>#N/A</v>
      </c>
      <c r="R195" s="161" t="e">
        <f>(IF(ISNUMBER(Pivot!L199),Pivot!L199,NA()))/24</f>
        <v>#N/A</v>
      </c>
      <c r="S195" s="21" t="str">
        <f t="shared" ca="1" si="11"/>
        <v/>
      </c>
      <c r="U195" s="16">
        <f t="shared" si="10"/>
        <v>198</v>
      </c>
    </row>
    <row r="196" spans="14:21" ht="15" customHeight="1" x14ac:dyDescent="0.15">
      <c r="N196" s="77" t="str">
        <f>IF(ISTEXT(Pivot!D200),Pivot!D200,N195)</f>
        <v>Dallas Total</v>
      </c>
      <c r="O196" s="20" t="str">
        <f>IF(ISTEXT(Pivot!E200),Pivot!E200,"")</f>
        <v/>
      </c>
      <c r="P196" s="21" t="e">
        <f>(IF(ISNUMBER(Pivot!F200),Pivot!F200,NA()))*4</f>
        <v>#N/A</v>
      </c>
      <c r="Q196" s="22" t="e">
        <f ca="1">IF(ISNUMBER(INDIRECT(CONCATENATE("'Pivot'!",ADDRESS(U196,MATCH(CONCATENATE("Average of ",$Q$1),Pivot!$5:$5,0))))),INDIRECT(CONCATENATE("'Pivot'!",ADDRESS(U196,MATCH(CONCATENATE("Average of ",$Q$1),Pivot!$5:$5,0))))*$H$2,NA())</f>
        <v>#N/A</v>
      </c>
      <c r="R196" s="161" t="e">
        <f>(IF(ISNUMBER(Pivot!L200),Pivot!L200,NA()))/24</f>
        <v>#N/A</v>
      </c>
      <c r="S196" s="21" t="str">
        <f t="shared" ca="1" si="11"/>
        <v/>
      </c>
      <c r="U196" s="16">
        <f t="shared" si="10"/>
        <v>199</v>
      </c>
    </row>
    <row r="197" spans="14:21" ht="15" customHeight="1" x14ac:dyDescent="0.15">
      <c r="N197" s="77" t="str">
        <f>IF(ISTEXT(Pivot!D201),Pivot!D201,N196)</f>
        <v>Dallas Total</v>
      </c>
      <c r="O197" s="20" t="str">
        <f>IF(ISTEXT(Pivot!E201),Pivot!E201,"")</f>
        <v/>
      </c>
      <c r="P197" s="21" t="e">
        <f>(IF(ISNUMBER(Pivot!F201),Pivot!F201,NA()))*4</f>
        <v>#N/A</v>
      </c>
      <c r="Q197" s="22" t="e">
        <f ca="1">IF(ISNUMBER(INDIRECT(CONCATENATE("'Pivot'!",ADDRESS(U197,MATCH(CONCATENATE("Average of ",$Q$1),Pivot!$5:$5,0))))),INDIRECT(CONCATENATE("'Pivot'!",ADDRESS(U197,MATCH(CONCATENATE("Average of ",$Q$1),Pivot!$5:$5,0))))*$H$2,NA())</f>
        <v>#N/A</v>
      </c>
      <c r="R197" s="161" t="e">
        <f>(IF(ISNUMBER(Pivot!L201),Pivot!L201,NA()))/24</f>
        <v>#N/A</v>
      </c>
      <c r="S197" s="21" t="str">
        <f t="shared" ca="1" si="11"/>
        <v/>
      </c>
      <c r="U197" s="16">
        <f t="shared" si="10"/>
        <v>200</v>
      </c>
    </row>
    <row r="198" spans="14:21" ht="15" customHeight="1" x14ac:dyDescent="0.15">
      <c r="N198" s="77" t="str">
        <f>IF(ISTEXT(Pivot!D202),Pivot!D202,N197)</f>
        <v>Dallas Total</v>
      </c>
      <c r="O198" s="20" t="str">
        <f>IF(ISTEXT(Pivot!E202),Pivot!E202,"")</f>
        <v/>
      </c>
      <c r="P198" s="21" t="e">
        <f>(IF(ISNUMBER(Pivot!F202),Pivot!F202,NA()))*4</f>
        <v>#N/A</v>
      </c>
      <c r="Q198" s="22" t="e">
        <f ca="1">IF(ISNUMBER(INDIRECT(CONCATENATE("'Pivot'!",ADDRESS(U198,MATCH(CONCATENATE("Average of ",$Q$1),Pivot!$5:$5,0))))),INDIRECT(CONCATENATE("'Pivot'!",ADDRESS(U198,MATCH(CONCATENATE("Average of ",$Q$1),Pivot!$5:$5,0))))*$H$2,NA())</f>
        <v>#N/A</v>
      </c>
      <c r="R198" s="161" t="e">
        <f>(IF(ISNUMBER(Pivot!L202),Pivot!L202,NA()))/24</f>
        <v>#N/A</v>
      </c>
      <c r="S198" s="21" t="str">
        <f t="shared" ca="1" si="11"/>
        <v/>
      </c>
      <c r="U198" s="16">
        <f t="shared" si="10"/>
        <v>201</v>
      </c>
    </row>
    <row r="199" spans="14:21" ht="15" customHeight="1" x14ac:dyDescent="0.15">
      <c r="N199" s="77" t="str">
        <f>IF(ISTEXT(Pivot!D203),Pivot!D203,N198)</f>
        <v>Dallas Total</v>
      </c>
      <c r="O199" s="20" t="str">
        <f>IF(ISTEXT(Pivot!E203),Pivot!E203,"")</f>
        <v/>
      </c>
      <c r="P199" s="21" t="e">
        <f>(IF(ISNUMBER(Pivot!F203),Pivot!F203,NA()))*4</f>
        <v>#N/A</v>
      </c>
      <c r="Q199" s="22" t="e">
        <f ca="1">IF(ISNUMBER(INDIRECT(CONCATENATE("'Pivot'!",ADDRESS(U199,MATCH(CONCATENATE("Average of ",$Q$1),Pivot!$5:$5,0))))),INDIRECT(CONCATENATE("'Pivot'!",ADDRESS(U199,MATCH(CONCATENATE("Average of ",$Q$1),Pivot!$5:$5,0))))*$H$2,NA())</f>
        <v>#N/A</v>
      </c>
      <c r="R199" s="161" t="e">
        <f>(IF(ISNUMBER(Pivot!L203),Pivot!L203,NA()))/24</f>
        <v>#N/A</v>
      </c>
      <c r="S199" s="21" t="str">
        <f t="shared" ca="1" si="11"/>
        <v/>
      </c>
      <c r="U199" s="16">
        <f t="shared" si="10"/>
        <v>202</v>
      </c>
    </row>
    <row r="200" spans="14:21" ht="15" customHeight="1" x14ac:dyDescent="0.15">
      <c r="N200" s="77" t="str">
        <f>IF(ISTEXT(Pivot!D204),Pivot!D204,N199)</f>
        <v>Dallas Total</v>
      </c>
      <c r="O200" s="20" t="str">
        <f>IF(ISTEXT(Pivot!E204),Pivot!E204,"")</f>
        <v/>
      </c>
      <c r="P200" s="21" t="e">
        <f>(IF(ISNUMBER(Pivot!F204),Pivot!F204,NA()))*4</f>
        <v>#N/A</v>
      </c>
      <c r="Q200" s="22" t="e">
        <f ca="1">IF(ISNUMBER(INDIRECT(CONCATENATE("'Pivot'!",ADDRESS(U200,MATCH(CONCATENATE("Average of ",$Q$1),Pivot!$5:$5,0))))),INDIRECT(CONCATENATE("'Pivot'!",ADDRESS(U200,MATCH(CONCATENATE("Average of ",$Q$1),Pivot!$5:$5,0))))*$H$2,NA())</f>
        <v>#N/A</v>
      </c>
      <c r="R200" s="161" t="e">
        <f>(IF(ISNUMBER(Pivot!L204),Pivot!L204,NA()))/24</f>
        <v>#N/A</v>
      </c>
      <c r="S200" s="21" t="str">
        <f t="shared" ca="1" si="11"/>
        <v/>
      </c>
      <c r="U200" s="16">
        <f t="shared" si="10"/>
        <v>203</v>
      </c>
    </row>
    <row r="201" spans="14:21" ht="15" customHeight="1" x14ac:dyDescent="0.15">
      <c r="N201" s="77" t="str">
        <f>IF(ISTEXT(Pivot!D205),Pivot!D205,N200)</f>
        <v>Dallas Total</v>
      </c>
      <c r="O201" s="20" t="str">
        <f>IF(ISTEXT(Pivot!E205),Pivot!E205,"")</f>
        <v/>
      </c>
      <c r="P201" s="21" t="e">
        <f>(IF(ISNUMBER(Pivot!F205),Pivot!F205,NA()))*4</f>
        <v>#N/A</v>
      </c>
      <c r="Q201" s="22" t="e">
        <f ca="1">IF(ISNUMBER(INDIRECT(CONCATENATE("'Pivot'!",ADDRESS(U201,MATCH(CONCATENATE("Average of ",$Q$1),Pivot!$5:$5,0))))),INDIRECT(CONCATENATE("'Pivot'!",ADDRESS(U201,MATCH(CONCATENATE("Average of ",$Q$1),Pivot!$5:$5,0))))*$H$2,NA())</f>
        <v>#N/A</v>
      </c>
      <c r="R201" s="161" t="e">
        <f>(IF(ISNUMBER(Pivot!L205),Pivot!L205,NA()))/24</f>
        <v>#N/A</v>
      </c>
      <c r="S201" s="21" t="str">
        <f t="shared" ca="1" si="11"/>
        <v/>
      </c>
      <c r="U201" s="16">
        <f t="shared" si="10"/>
        <v>204</v>
      </c>
    </row>
    <row r="202" spans="14:21" ht="15" customHeight="1" x14ac:dyDescent="0.15">
      <c r="N202" s="77" t="str">
        <f>IF(ISTEXT(Pivot!D206),Pivot!D206,N201)</f>
        <v>Dallas Total</v>
      </c>
      <c r="O202" s="20" t="str">
        <f>IF(ISTEXT(Pivot!E206),Pivot!E206,"")</f>
        <v/>
      </c>
      <c r="P202" s="21" t="e">
        <f>(IF(ISNUMBER(Pivot!F206),Pivot!F206,NA()))*4</f>
        <v>#N/A</v>
      </c>
      <c r="Q202" s="22" t="e">
        <f ca="1">IF(ISNUMBER(INDIRECT(CONCATENATE("'Pivot'!",ADDRESS(U202,MATCH(CONCATENATE("Average of ",$Q$1),Pivot!$5:$5,0))))),INDIRECT(CONCATENATE("'Pivot'!",ADDRESS(U202,MATCH(CONCATENATE("Average of ",$Q$1),Pivot!$5:$5,0))))*$H$2,NA())</f>
        <v>#N/A</v>
      </c>
      <c r="R202" s="161" t="e">
        <f>(IF(ISNUMBER(Pivot!L206),Pivot!L206,NA()))/24</f>
        <v>#N/A</v>
      </c>
      <c r="S202" s="21" t="str">
        <f t="shared" ca="1" si="11"/>
        <v/>
      </c>
      <c r="U202" s="16">
        <f t="shared" si="10"/>
        <v>205</v>
      </c>
    </row>
    <row r="203" spans="14:21" ht="15" customHeight="1" x14ac:dyDescent="0.15">
      <c r="N203" s="77" t="str">
        <f>IF(ISTEXT(Pivot!D207),Pivot!D207,N202)</f>
        <v>Dallas Total</v>
      </c>
      <c r="O203" s="20" t="str">
        <f>IF(ISTEXT(Pivot!E207),Pivot!E207,"")</f>
        <v/>
      </c>
      <c r="P203" s="21" t="e">
        <f>(IF(ISNUMBER(Pivot!F207),Pivot!F207,NA()))*4</f>
        <v>#N/A</v>
      </c>
      <c r="Q203" s="22" t="e">
        <f ca="1">IF(ISNUMBER(INDIRECT(CONCATENATE("'Pivot'!",ADDRESS(U203,MATCH(CONCATENATE("Average of ",$Q$1),Pivot!$5:$5,0))))),INDIRECT(CONCATENATE("'Pivot'!",ADDRESS(U203,MATCH(CONCATENATE("Average of ",$Q$1),Pivot!$5:$5,0))))*$H$2,NA())</f>
        <v>#N/A</v>
      </c>
      <c r="R203" s="161" t="e">
        <f>(IF(ISNUMBER(Pivot!L207),Pivot!L207,NA()))/24</f>
        <v>#N/A</v>
      </c>
      <c r="S203" s="21" t="str">
        <f t="shared" ca="1" si="11"/>
        <v/>
      </c>
      <c r="U203" s="16">
        <f t="shared" si="10"/>
        <v>206</v>
      </c>
    </row>
    <row r="204" spans="14:21" ht="15" customHeight="1" x14ac:dyDescent="0.15">
      <c r="N204" s="77" t="str">
        <f>IF(ISTEXT(Pivot!D208),Pivot!D208,N203)</f>
        <v>Dallas Total</v>
      </c>
      <c r="O204" s="20" t="str">
        <f>IF(ISTEXT(Pivot!E208),Pivot!E208,"")</f>
        <v/>
      </c>
      <c r="P204" s="21" t="e">
        <f>(IF(ISNUMBER(Pivot!F208),Pivot!F208,NA()))*4</f>
        <v>#N/A</v>
      </c>
      <c r="Q204" s="22" t="e">
        <f ca="1">IF(ISNUMBER(INDIRECT(CONCATENATE("'Pivot'!",ADDRESS(U204,MATCH(CONCATENATE("Average of ",$Q$1),Pivot!$5:$5,0))))),INDIRECT(CONCATENATE("'Pivot'!",ADDRESS(U204,MATCH(CONCATENATE("Average of ",$Q$1),Pivot!$5:$5,0))))*$H$2,NA())</f>
        <v>#N/A</v>
      </c>
      <c r="R204" s="161" t="e">
        <f>(IF(ISNUMBER(Pivot!L208),Pivot!L208,NA()))/24</f>
        <v>#N/A</v>
      </c>
      <c r="S204" s="21" t="str">
        <f t="shared" ca="1" si="11"/>
        <v/>
      </c>
      <c r="U204" s="16">
        <f t="shared" si="10"/>
        <v>207</v>
      </c>
    </row>
    <row r="205" spans="14:21" ht="15" customHeight="1" x14ac:dyDescent="0.15">
      <c r="N205" s="77" t="str">
        <f>IF(ISTEXT(Pivot!D209),Pivot!D209,N204)</f>
        <v>Dallas Total</v>
      </c>
      <c r="O205" s="20" t="str">
        <f>IF(ISTEXT(Pivot!E209),Pivot!E209,"")</f>
        <v/>
      </c>
      <c r="P205" s="21" t="e">
        <f>(IF(ISNUMBER(Pivot!F209),Pivot!F209,NA()))*4</f>
        <v>#N/A</v>
      </c>
      <c r="Q205" s="22" t="e">
        <f ca="1">IF(ISNUMBER(INDIRECT(CONCATENATE("'Pivot'!",ADDRESS(U205,MATCH(CONCATENATE("Average of ",$Q$1),Pivot!$5:$5,0))))),INDIRECT(CONCATENATE("'Pivot'!",ADDRESS(U205,MATCH(CONCATENATE("Average of ",$Q$1),Pivot!$5:$5,0))))*$H$2,NA())</f>
        <v>#N/A</v>
      </c>
      <c r="R205" s="161" t="e">
        <f>(IF(ISNUMBER(Pivot!L209),Pivot!L209,NA()))/24</f>
        <v>#N/A</v>
      </c>
      <c r="S205" s="21" t="str">
        <f t="shared" ca="1" si="11"/>
        <v/>
      </c>
      <c r="U205" s="16">
        <f t="shared" ref="U205:U216" si="12">U204+1</f>
        <v>208</v>
      </c>
    </row>
    <row r="206" spans="14:21" ht="15" customHeight="1" x14ac:dyDescent="0.15">
      <c r="N206" s="77" t="str">
        <f>IF(ISTEXT(Pivot!D210),Pivot!D210,N205)</f>
        <v>Dallas Total</v>
      </c>
      <c r="O206" s="20" t="str">
        <f>IF(ISTEXT(Pivot!E210),Pivot!E210,"")</f>
        <v/>
      </c>
      <c r="P206" s="21" t="e">
        <f>(IF(ISNUMBER(Pivot!F210),Pivot!F210,NA()))*4</f>
        <v>#N/A</v>
      </c>
      <c r="Q206" s="22" t="e">
        <f ca="1">IF(ISNUMBER(INDIRECT(CONCATENATE("'Pivot'!",ADDRESS(U206,MATCH(CONCATENATE("Average of ",$Q$1),Pivot!$5:$5,0))))),INDIRECT(CONCATENATE("'Pivot'!",ADDRESS(U206,MATCH(CONCATENATE("Average of ",$Q$1),Pivot!$5:$5,0))))*$H$2,NA())</f>
        <v>#N/A</v>
      </c>
      <c r="R206" s="161" t="e">
        <f>(IF(ISNUMBER(Pivot!L210),Pivot!L210,NA()))/24</f>
        <v>#N/A</v>
      </c>
      <c r="S206" s="21" t="str">
        <f t="shared" ca="1" si="11"/>
        <v/>
      </c>
      <c r="U206" s="16">
        <f t="shared" si="12"/>
        <v>209</v>
      </c>
    </row>
    <row r="207" spans="14:21" ht="15" customHeight="1" x14ac:dyDescent="0.15">
      <c r="N207" s="77" t="str">
        <f>IF(ISTEXT(Pivot!D211),Pivot!D211,N206)</f>
        <v>Dallas Total</v>
      </c>
      <c r="O207" s="20" t="str">
        <f>IF(ISTEXT(Pivot!E211),Pivot!E211,"")</f>
        <v/>
      </c>
      <c r="P207" s="21" t="e">
        <f>(IF(ISNUMBER(Pivot!F211),Pivot!F211,NA()))*4</f>
        <v>#N/A</v>
      </c>
      <c r="Q207" s="22" t="e">
        <f ca="1">IF(ISNUMBER(INDIRECT(CONCATENATE("'Pivot'!",ADDRESS(U207,MATCH(CONCATENATE("Average of ",$Q$1),Pivot!$5:$5,0))))),INDIRECT(CONCATENATE("'Pivot'!",ADDRESS(U207,MATCH(CONCATENATE("Average of ",$Q$1),Pivot!$5:$5,0))))*$H$2,NA())</f>
        <v>#N/A</v>
      </c>
      <c r="R207" s="161" t="e">
        <f>(IF(ISNUMBER(Pivot!L211),Pivot!L211,NA()))/24</f>
        <v>#N/A</v>
      </c>
      <c r="S207" s="21" t="str">
        <f t="shared" ca="1" si="11"/>
        <v/>
      </c>
      <c r="U207" s="16">
        <f t="shared" si="12"/>
        <v>210</v>
      </c>
    </row>
    <row r="208" spans="14:21" ht="15" customHeight="1" x14ac:dyDescent="0.15">
      <c r="N208" s="77" t="str">
        <f>IF(ISTEXT(Pivot!D212),Pivot!D212,N207)</f>
        <v>Dallas Total</v>
      </c>
      <c r="O208" s="20" t="str">
        <f>IF(ISTEXT(Pivot!E212),Pivot!E212,"")</f>
        <v/>
      </c>
      <c r="P208" s="21" t="e">
        <f>(IF(ISNUMBER(Pivot!F212),Pivot!F212,NA()))*4</f>
        <v>#N/A</v>
      </c>
      <c r="Q208" s="22" t="e">
        <f ca="1">IF(ISNUMBER(INDIRECT(CONCATENATE("'Pivot'!",ADDRESS(U208,MATCH(CONCATENATE("Average of ",$Q$1),Pivot!$5:$5,0))))),INDIRECT(CONCATENATE("'Pivot'!",ADDRESS(U208,MATCH(CONCATENATE("Average of ",$Q$1),Pivot!$5:$5,0))))*$H$2,NA())</f>
        <v>#N/A</v>
      </c>
      <c r="R208" s="161" t="e">
        <f>(IF(ISNUMBER(Pivot!L212),Pivot!L212,NA()))/24</f>
        <v>#N/A</v>
      </c>
      <c r="S208" s="21" t="str">
        <f t="shared" ca="1" si="11"/>
        <v/>
      </c>
      <c r="U208" s="16">
        <f t="shared" si="12"/>
        <v>211</v>
      </c>
    </row>
    <row r="209" spans="14:21" ht="15" customHeight="1" x14ac:dyDescent="0.15">
      <c r="N209" s="77" t="str">
        <f>IF(ISTEXT(Pivot!D213),Pivot!D213,N208)</f>
        <v>Dallas Total</v>
      </c>
      <c r="O209" s="20" t="str">
        <f>IF(ISTEXT(Pivot!E213),Pivot!E213,"")</f>
        <v/>
      </c>
      <c r="P209" s="21" t="e">
        <f>(IF(ISNUMBER(Pivot!F213),Pivot!F213,NA()))*4</f>
        <v>#N/A</v>
      </c>
      <c r="Q209" s="22" t="e">
        <f ca="1">IF(ISNUMBER(INDIRECT(CONCATENATE("'Pivot'!",ADDRESS(U209,MATCH(CONCATENATE("Average of ",$Q$1),Pivot!$5:$5,0))))),INDIRECT(CONCATENATE("'Pivot'!",ADDRESS(U209,MATCH(CONCATENATE("Average of ",$Q$1),Pivot!$5:$5,0))))*$H$2,NA())</f>
        <v>#N/A</v>
      </c>
      <c r="R209" s="161" t="e">
        <f>(IF(ISNUMBER(Pivot!L213),Pivot!L213,NA()))/24</f>
        <v>#N/A</v>
      </c>
      <c r="S209" s="21" t="str">
        <f t="shared" ca="1" si="11"/>
        <v/>
      </c>
      <c r="U209" s="16">
        <f t="shared" si="12"/>
        <v>212</v>
      </c>
    </row>
    <row r="210" spans="14:21" ht="15" customHeight="1" x14ac:dyDescent="0.15">
      <c r="N210" s="77" t="str">
        <f>IF(ISTEXT(Pivot!D214),Pivot!D214,N209)</f>
        <v>Dallas Total</v>
      </c>
      <c r="O210" s="20" t="str">
        <f>IF(ISTEXT(Pivot!E214),Pivot!E214,"")</f>
        <v/>
      </c>
      <c r="P210" s="21" t="e">
        <f>(IF(ISNUMBER(Pivot!F214),Pivot!F214,NA()))*4</f>
        <v>#N/A</v>
      </c>
      <c r="Q210" s="22" t="e">
        <f ca="1">IF(ISNUMBER(INDIRECT(CONCATENATE("'Pivot'!",ADDRESS(U210,MATCH(CONCATENATE("Average of ",$Q$1),Pivot!$5:$5,0))))),INDIRECT(CONCATENATE("'Pivot'!",ADDRESS(U210,MATCH(CONCATENATE("Average of ",$Q$1),Pivot!$5:$5,0))))*$H$2,NA())</f>
        <v>#N/A</v>
      </c>
      <c r="R210" s="161" t="e">
        <f>(IF(ISNUMBER(Pivot!L214),Pivot!L214,NA()))/24</f>
        <v>#N/A</v>
      </c>
      <c r="S210" s="21" t="str">
        <f t="shared" ca="1" si="11"/>
        <v/>
      </c>
      <c r="U210" s="16">
        <f t="shared" si="12"/>
        <v>213</v>
      </c>
    </row>
    <row r="211" spans="14:21" ht="15" customHeight="1" x14ac:dyDescent="0.15">
      <c r="N211" s="77" t="str">
        <f>IF(ISTEXT(Pivot!D215),Pivot!D215,N210)</f>
        <v>Dallas Total</v>
      </c>
      <c r="O211" s="20" t="str">
        <f>IF(ISTEXT(Pivot!E215),Pivot!E215,"")</f>
        <v/>
      </c>
      <c r="P211" s="21" t="e">
        <f>(IF(ISNUMBER(Pivot!F215),Pivot!F215,NA()))*4</f>
        <v>#N/A</v>
      </c>
      <c r="Q211" s="22" t="e">
        <f ca="1">IF(ISNUMBER(INDIRECT(CONCATENATE("'Pivot'!",ADDRESS(U211,MATCH(CONCATENATE("Average of ",$Q$1),Pivot!$5:$5,0))))),INDIRECT(CONCATENATE("'Pivot'!",ADDRESS(U211,MATCH(CONCATENATE("Average of ",$Q$1),Pivot!$5:$5,0))))*$H$2,NA())</f>
        <v>#N/A</v>
      </c>
      <c r="R211" s="161" t="e">
        <f>(IF(ISNUMBER(Pivot!L215),Pivot!L215,NA()))/24</f>
        <v>#N/A</v>
      </c>
      <c r="S211" s="21" t="str">
        <f t="shared" ca="1" si="11"/>
        <v/>
      </c>
      <c r="U211" s="16">
        <f t="shared" si="12"/>
        <v>214</v>
      </c>
    </row>
    <row r="212" spans="14:21" ht="15" customHeight="1" x14ac:dyDescent="0.15">
      <c r="N212" s="77" t="str">
        <f>IF(ISTEXT(Pivot!D216),Pivot!D216,N211)</f>
        <v>Dallas Total</v>
      </c>
      <c r="O212" s="20" t="str">
        <f>IF(ISTEXT(Pivot!E216),Pivot!E216,"")</f>
        <v/>
      </c>
      <c r="P212" s="21" t="e">
        <f>(IF(ISNUMBER(Pivot!F216),Pivot!F216,NA()))*4</f>
        <v>#N/A</v>
      </c>
      <c r="Q212" s="22" t="e">
        <f ca="1">IF(ISNUMBER(INDIRECT(CONCATENATE("'Pivot'!",ADDRESS(U212,MATCH(CONCATENATE("Average of ",$Q$1),Pivot!$5:$5,0))))),INDIRECT(CONCATENATE("'Pivot'!",ADDRESS(U212,MATCH(CONCATENATE("Average of ",$Q$1),Pivot!$5:$5,0))))*$H$2,NA())</f>
        <v>#N/A</v>
      </c>
      <c r="R212" s="161" t="e">
        <f>(IF(ISNUMBER(Pivot!L216),Pivot!L216,NA()))/24</f>
        <v>#N/A</v>
      </c>
      <c r="S212" s="21" t="str">
        <f t="shared" ca="1" si="11"/>
        <v/>
      </c>
      <c r="U212" s="16">
        <f t="shared" si="12"/>
        <v>215</v>
      </c>
    </row>
    <row r="213" spans="14:21" ht="15" customHeight="1" x14ac:dyDescent="0.15">
      <c r="N213" s="77" t="str">
        <f>IF(ISTEXT(Pivot!D217),Pivot!D217,N212)</f>
        <v>Dallas Total</v>
      </c>
      <c r="O213" s="20" t="str">
        <f>IF(ISTEXT(Pivot!E217),Pivot!E217,"")</f>
        <v/>
      </c>
      <c r="P213" s="21" t="e">
        <f>(IF(ISNUMBER(Pivot!F217),Pivot!F217,NA()))*4</f>
        <v>#N/A</v>
      </c>
      <c r="Q213" s="22" t="e">
        <f ca="1">IF(ISNUMBER(INDIRECT(CONCATENATE("'Pivot'!",ADDRESS(U213,MATCH(CONCATENATE("Average of ",$Q$1),Pivot!$5:$5,0))))),INDIRECT(CONCATENATE("'Pivot'!",ADDRESS(U213,MATCH(CONCATENATE("Average of ",$Q$1),Pivot!$5:$5,0))))*$H$2,NA())</f>
        <v>#N/A</v>
      </c>
      <c r="R213" s="161" t="e">
        <f>(IF(ISNUMBER(Pivot!L217),Pivot!L217,NA()))/24</f>
        <v>#N/A</v>
      </c>
      <c r="S213" s="21" t="str">
        <f t="shared" ca="1" si="11"/>
        <v/>
      </c>
      <c r="U213" s="16">
        <f t="shared" si="12"/>
        <v>216</v>
      </c>
    </row>
    <row r="214" spans="14:21" ht="15" customHeight="1" x14ac:dyDescent="0.15">
      <c r="N214" s="77" t="str">
        <f>IF(ISTEXT(Pivot!D218),Pivot!D218,N213)</f>
        <v>Dallas Total</v>
      </c>
      <c r="O214" s="20" t="str">
        <f>IF(ISTEXT(Pivot!E218),Pivot!E218,"")</f>
        <v/>
      </c>
      <c r="P214" s="21" t="e">
        <f>(IF(ISNUMBER(Pivot!F218),Pivot!F218,NA()))*4</f>
        <v>#N/A</v>
      </c>
      <c r="Q214" s="22" t="e">
        <f ca="1">IF(ISNUMBER(INDIRECT(CONCATENATE("'Pivot'!",ADDRESS(U214,MATCH(CONCATENATE("Average of ",$Q$1),Pivot!$5:$5,0))))),INDIRECT(CONCATENATE("'Pivot'!",ADDRESS(U214,MATCH(CONCATENATE("Average of ",$Q$1),Pivot!$5:$5,0))))*$H$2,NA())</f>
        <v>#N/A</v>
      </c>
      <c r="R214" s="161" t="e">
        <f>(IF(ISNUMBER(Pivot!L218),Pivot!L218,NA()))/24</f>
        <v>#N/A</v>
      </c>
      <c r="S214" s="21" t="str">
        <f t="shared" ca="1" si="11"/>
        <v/>
      </c>
      <c r="U214" s="16">
        <f t="shared" si="12"/>
        <v>217</v>
      </c>
    </row>
    <row r="215" spans="14:21" ht="15" customHeight="1" x14ac:dyDescent="0.15">
      <c r="N215" s="77" t="str">
        <f>IF(ISTEXT(Pivot!D219),Pivot!D219,N214)</f>
        <v>Dallas Total</v>
      </c>
      <c r="O215" s="20" t="str">
        <f>IF(ISTEXT(Pivot!E219),Pivot!E219,"")</f>
        <v/>
      </c>
      <c r="P215" s="21" t="e">
        <f>(IF(ISNUMBER(Pivot!F219),Pivot!F219,NA()))*4</f>
        <v>#N/A</v>
      </c>
      <c r="Q215" s="22" t="e">
        <f ca="1">IF(ISNUMBER(INDIRECT(CONCATENATE("'Pivot'!",ADDRESS(U215,MATCH(CONCATENATE("Average of ",$Q$1),Pivot!$5:$5,0))))),INDIRECT(CONCATENATE("'Pivot'!",ADDRESS(U215,MATCH(CONCATENATE("Average of ",$Q$1),Pivot!$5:$5,0))))*$H$2,NA())</f>
        <v>#N/A</v>
      </c>
      <c r="R215" s="161" t="e">
        <f>(IF(ISNUMBER(Pivot!L219),Pivot!L219,NA()))/24</f>
        <v>#N/A</v>
      </c>
      <c r="S215" s="21" t="str">
        <f t="shared" ca="1" si="11"/>
        <v/>
      </c>
      <c r="U215" s="16">
        <f t="shared" si="12"/>
        <v>218</v>
      </c>
    </row>
    <row r="216" spans="14:21" ht="15" customHeight="1" x14ac:dyDescent="0.15">
      <c r="N216" s="77" t="str">
        <f>IF(ISTEXT(Pivot!D220),Pivot!D220,N215)</f>
        <v>Dallas Total</v>
      </c>
      <c r="O216" s="20" t="str">
        <f>IF(ISTEXT(Pivot!E220),Pivot!E220,"")</f>
        <v/>
      </c>
      <c r="P216" s="21" t="e">
        <f>(IF(ISNUMBER(Pivot!F220),Pivot!F220,NA()))*4</f>
        <v>#N/A</v>
      </c>
      <c r="Q216" s="22" t="e">
        <f ca="1">IF(ISNUMBER(INDIRECT(CONCATENATE("'Pivot'!",ADDRESS(U216,MATCH(CONCATENATE("Average of ",$Q$1),Pivot!$5:$5,0))))),INDIRECT(CONCATENATE("'Pivot'!",ADDRESS(U216,MATCH(CONCATENATE("Average of ",$Q$1),Pivot!$5:$5,0))))*$H$2,NA())</f>
        <v>#N/A</v>
      </c>
      <c r="R216" s="161" t="e">
        <f>(IF(ISNUMBER(Pivot!L220),Pivot!L220,NA()))/24</f>
        <v>#N/A</v>
      </c>
      <c r="S216" s="21" t="str">
        <f t="shared" ca="1" si="11"/>
        <v/>
      </c>
      <c r="U216" s="16">
        <f t="shared" si="12"/>
        <v>219</v>
      </c>
    </row>
  </sheetData>
  <sheetProtection algorithmName="SHA-512" hashValue="Hxg17X9hJHBADiCIHGvqaQnYFVWkPKlBuQ6dXAyubsBBWje2dZ3M+FgMgVbx0tVfg6vUcAutYtqSdKjGtufRxA==" saltValue="8F+xQMaIavDzSTwuFiVLsw==" spinCount="100000" sheet="1" objects="1" scenarios="1" sort="0" autoFilter="0"/>
  <autoFilter ref="B5:I28" xr:uid="{1360118F-2348-1540-81BA-583A4FA9AD77}"/>
  <sortState xmlns:xlrd2="http://schemas.microsoft.com/office/spreadsheetml/2017/richdata2" ref="B6:I40">
    <sortCondition ref="B6:B40"/>
    <sortCondition ref="D6:D40"/>
    <sortCondition ref="E6:E40"/>
  </sortState>
  <mergeCells count="6">
    <mergeCell ref="C1:I1"/>
    <mergeCell ref="B2:E4"/>
    <mergeCell ref="F2:G4"/>
    <mergeCell ref="H2:I4"/>
    <mergeCell ref="B34:D34"/>
    <mergeCell ref="B30:I33"/>
  </mergeCells>
  <dataValidations count="2">
    <dataValidation type="list" allowBlank="1" showInputMessage="1" showErrorMessage="1" sqref="F2" xr:uid="{00000000-0002-0000-0900-000000000000}">
      <formula1>"Fiber XC MRC, Ethernet XC MRC, Copper XC MRC"</formula1>
    </dataValidation>
    <dataValidation type="list" allowBlank="1" showInputMessage="1" showErrorMessage="1" sqref="H2" xr:uid="{00000000-0002-0000-0900-000001000000}">
      <formula1>"1,2,3,4,5"</formula1>
    </dataValidation>
  </dataValidations>
  <hyperlinks>
    <hyperlink ref="B1" location="'Table of Contents'!A1" display="Home" xr:uid="{00000000-0004-0000-0900-000000000000}"/>
  </hyperlinks>
  <pageMargins left="0.75" right="0.75" top="1" bottom="1" header="0.5" footer="0.5"/>
  <pageSetup orientation="portrait" horizontalDpi="4294967292" verticalDpi="4294967292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4"/>
  <dimension ref="A1:K54"/>
  <sheetViews>
    <sheetView showGridLines="0" showRowColHeaders="0" workbookViewId="0">
      <selection activeCell="L18" sqref="L18"/>
    </sheetView>
  </sheetViews>
  <sheetFormatPr baseColWidth="10" defaultRowHeight="18" customHeight="1" x14ac:dyDescent="0.15"/>
  <cols>
    <col min="1" max="1" width="0.7109375" style="6" customWidth="1"/>
    <col min="2" max="2" width="0.85546875" style="6" customWidth="1"/>
    <col min="3" max="3" width="14.7109375" style="10" customWidth="1"/>
    <col min="4" max="4" width="10.7109375" style="10" customWidth="1"/>
    <col min="5" max="9" width="10.7109375" style="10"/>
    <col min="10" max="11" width="10.7109375" style="76"/>
    <col min="12" max="16384" width="10.7109375" style="10"/>
  </cols>
  <sheetData>
    <row r="1" spans="1:9" s="6" customFormat="1" ht="4" customHeight="1" x14ac:dyDescent="0.15">
      <c r="A1" s="6" t="s">
        <v>109</v>
      </c>
      <c r="B1" s="6">
        <f>VLOOKUP(F6,MetricLKUP,2,FALSE)</f>
        <v>0</v>
      </c>
      <c r="D1" s="6">
        <f>MATCH(D$7,'Carrier Pivot'!$4:$4,0)</f>
        <v>3</v>
      </c>
      <c r="E1" s="6">
        <f>MATCH(E$7,'Carrier Pivot'!$4:$4,0)</f>
        <v>10</v>
      </c>
      <c r="F1" s="6">
        <f>MATCH(F$7,'Carrier Pivot'!$4:$4,0)</f>
        <v>17</v>
      </c>
      <c r="G1" s="6">
        <f>MATCH(G$7,'Carrier Pivot'!$4:$4,0)</f>
        <v>24</v>
      </c>
      <c r="H1" s="6">
        <f>MATCH(H$7,'Carrier Pivot'!$4:$4,0)</f>
        <v>31</v>
      </c>
      <c r="I1" s="6">
        <f>MATCH(I$7,'Carrier Pivot'!$4:$4,0)</f>
        <v>38</v>
      </c>
    </row>
    <row r="2" spans="1:9" s="6" customFormat="1" ht="3" customHeight="1" x14ac:dyDescent="0.15">
      <c r="A2" s="6" t="s">
        <v>33</v>
      </c>
      <c r="D2" s="73">
        <f>D1+$B$1</f>
        <v>3</v>
      </c>
      <c r="E2" s="73">
        <f t="shared" ref="E2:F2" si="0">E1+$B$1</f>
        <v>10</v>
      </c>
      <c r="F2" s="6">
        <f t="shared" si="0"/>
        <v>17</v>
      </c>
      <c r="G2" s="6">
        <f t="shared" ref="G2:I2" si="1">G1+$B$1</f>
        <v>24</v>
      </c>
      <c r="H2" s="6">
        <f t="shared" si="1"/>
        <v>31</v>
      </c>
      <c r="I2" s="6">
        <f t="shared" si="1"/>
        <v>38</v>
      </c>
    </row>
    <row r="3" spans="1:9" s="6" customFormat="1" ht="3" customHeight="1" x14ac:dyDescent="0.15">
      <c r="A3" s="6" t="str">
        <f>VLOOKUP(C6,RegionLKUP,2,FALSE)</f>
        <v>US_CAN</v>
      </c>
      <c r="D3" s="80"/>
      <c r="E3" s="80"/>
    </row>
    <row r="4" spans="1:9" s="76" customFormat="1" ht="3" customHeight="1" x14ac:dyDescent="0.2">
      <c r="A4" s="6" t="s">
        <v>0</v>
      </c>
      <c r="B4" s="6"/>
      <c r="C4" s="79"/>
      <c r="D4" s="79"/>
      <c r="E4" s="79"/>
      <c r="F4" s="79"/>
      <c r="G4" s="79"/>
    </row>
    <row r="5" spans="1:9" ht="30" customHeight="1" x14ac:dyDescent="0.15">
      <c r="A5" s="6">
        <f>MATCH($D$6,'Carrier Pivot'!$A:$A,0)</f>
        <v>13</v>
      </c>
      <c r="C5" s="15" t="s">
        <v>70</v>
      </c>
      <c r="D5" s="189" t="s">
        <v>111</v>
      </c>
      <c r="E5" s="190"/>
      <c r="F5" s="190"/>
      <c r="G5" s="190"/>
      <c r="H5" s="190"/>
      <c r="I5" s="190"/>
    </row>
    <row r="6" spans="1:9" ht="30" customHeight="1" x14ac:dyDescent="0.15">
      <c r="A6" s="6">
        <f>MATCH(CONCATENATE($D$6," Total"),'Carrier Pivot'!$A:$A,0)</f>
        <v>22</v>
      </c>
      <c r="C6" s="162" t="s">
        <v>43</v>
      </c>
      <c r="D6" s="276" t="s">
        <v>4</v>
      </c>
      <c r="E6" s="277"/>
      <c r="F6" s="278" t="s">
        <v>65</v>
      </c>
      <c r="G6" s="279"/>
      <c r="H6" s="279"/>
      <c r="I6" s="279"/>
    </row>
    <row r="7" spans="1:9" ht="18" customHeight="1" x14ac:dyDescent="0.2">
      <c r="A7" s="6" t="s">
        <v>110</v>
      </c>
      <c r="C7" s="107" t="s">
        <v>25</v>
      </c>
      <c r="D7" s="108" t="s">
        <v>180</v>
      </c>
      <c r="E7" s="108" t="s">
        <v>184</v>
      </c>
      <c r="F7" s="108" t="s">
        <v>187</v>
      </c>
      <c r="G7" s="108" t="s">
        <v>188</v>
      </c>
      <c r="H7" s="108" t="s">
        <v>194</v>
      </c>
      <c r="I7" s="108" t="s">
        <v>206</v>
      </c>
    </row>
    <row r="8" spans="1:9" ht="18" customHeight="1" x14ac:dyDescent="0.15">
      <c r="A8" s="6">
        <f>A5</f>
        <v>13</v>
      </c>
      <c r="C8" s="13" t="str">
        <f ca="1">IF(ISERROR(A8),"",INDIRECT(CONCATENATE("'Carrier Pivot'!",ADDRESS($A8,2))))</f>
        <v>IXD</v>
      </c>
      <c r="D8" s="14">
        <f ca="1">IF(ISNUMBER(INDIRECT(CONCATENATE("'Carrier Pivot'!",ADDRESS($A8,D$2)))),INDIRECT(CONCATENATE("'Carrier Pivot'!",ADDRESS($A8,D$2))),NA())</f>
        <v>325</v>
      </c>
      <c r="E8" s="14">
        <f t="shared" ref="E8:I23" ca="1" si="2">IF(ISNUMBER(INDIRECT(CONCATENATE("'Carrier Pivot'!",ADDRESS($A8,E$2)))),INDIRECT(CONCATENATE("'Carrier Pivot'!",ADDRESS($A8,E$2))),NA())</f>
        <v>325</v>
      </c>
      <c r="F8" s="14" t="e">
        <f t="shared" ca="1" si="2"/>
        <v>#N/A</v>
      </c>
      <c r="G8" s="14">
        <f t="shared" ca="1" si="2"/>
        <v>300</v>
      </c>
      <c r="H8" s="14">
        <f t="shared" ca="1" si="2"/>
        <v>300</v>
      </c>
      <c r="I8" s="14">
        <f t="shared" ca="1" si="2"/>
        <v>300</v>
      </c>
    </row>
    <row r="9" spans="1:9" ht="18" customHeight="1" x14ac:dyDescent="0.15">
      <c r="A9" s="6">
        <f t="shared" ref="A9:A23" si="3">IF((A8+1)&lt;$A$6,A8+1,NA())</f>
        <v>14</v>
      </c>
      <c r="C9" s="13" t="str">
        <f t="shared" ref="C9:C23" ca="1" si="4">IF(ISERROR(A9),"",INDIRECT(CONCATENATE("'Carrier Pivot'!",ADDRESS($A9,2))))</f>
        <v>TUT</v>
      </c>
      <c r="D9" s="14">
        <f t="shared" ref="D9:D23" ca="1" si="5">IF(ISNUMBER(INDIRECT(CONCATENATE("'Carrier Pivot'!",ADDRESS($A9,D$2)))),INDIRECT(CONCATENATE("'Carrier Pivot'!",ADDRESS($A9,D$2))),NA())</f>
        <v>305.88235294117646</v>
      </c>
      <c r="E9" s="14">
        <f t="shared" ca="1" si="2"/>
        <v>303</v>
      </c>
      <c r="F9" s="14">
        <f t="shared" ca="1" si="2"/>
        <v>306</v>
      </c>
      <c r="G9" s="14">
        <f t="shared" ca="1" si="2"/>
        <v>306</v>
      </c>
      <c r="H9" s="14">
        <f t="shared" ca="1" si="2"/>
        <v>306</v>
      </c>
      <c r="I9" s="14" t="e">
        <f t="shared" ca="1" si="2"/>
        <v>#N/A</v>
      </c>
    </row>
    <row r="10" spans="1:9" ht="18" customHeight="1" x14ac:dyDescent="0.15">
      <c r="A10" s="6">
        <f t="shared" si="3"/>
        <v>15</v>
      </c>
      <c r="C10" s="13" t="str">
        <f t="shared" ca="1" si="4"/>
        <v>WRL</v>
      </c>
      <c r="D10" s="14">
        <f t="shared" ca="1" si="5"/>
        <v>312.1875</v>
      </c>
      <c r="E10" s="14">
        <f t="shared" ca="1" si="2"/>
        <v>312.1875</v>
      </c>
      <c r="F10" s="14">
        <f t="shared" ca="1" si="2"/>
        <v>312.1875</v>
      </c>
      <c r="G10" s="14" t="e">
        <f t="shared" ca="1" si="2"/>
        <v>#N/A</v>
      </c>
      <c r="H10" s="14" t="e">
        <f t="shared" ca="1" si="2"/>
        <v>#N/A</v>
      </c>
      <c r="I10" s="14" t="e">
        <f t="shared" ca="1" si="2"/>
        <v>#N/A</v>
      </c>
    </row>
    <row r="11" spans="1:9" ht="18" customHeight="1" x14ac:dyDescent="0.15">
      <c r="A11" s="6">
        <f t="shared" si="3"/>
        <v>16</v>
      </c>
      <c r="C11" s="13" t="str">
        <f t="shared" ca="1" si="4"/>
        <v>XZN</v>
      </c>
      <c r="D11" s="14" t="e">
        <f t="shared" ca="1" si="5"/>
        <v>#N/A</v>
      </c>
      <c r="E11" s="14" t="e">
        <f t="shared" ca="1" si="2"/>
        <v>#N/A</v>
      </c>
      <c r="F11" s="14">
        <f t="shared" ca="1" si="2"/>
        <v>412</v>
      </c>
      <c r="G11" s="14">
        <f t="shared" ca="1" si="2"/>
        <v>412</v>
      </c>
      <c r="H11" s="14">
        <f t="shared" ca="1" si="2"/>
        <v>412</v>
      </c>
      <c r="I11" s="14">
        <f t="shared" ca="1" si="2"/>
        <v>412</v>
      </c>
    </row>
    <row r="12" spans="1:9" ht="18" customHeight="1" x14ac:dyDescent="0.15">
      <c r="A12" s="6">
        <f t="shared" si="3"/>
        <v>17</v>
      </c>
      <c r="C12" s="13" t="str">
        <f t="shared" ca="1" si="4"/>
        <v>DXY</v>
      </c>
      <c r="D12" s="14">
        <f t="shared" ca="1" si="5"/>
        <v>339</v>
      </c>
      <c r="E12" s="14">
        <f t="shared" ca="1" si="2"/>
        <v>339</v>
      </c>
      <c r="F12" s="14">
        <f t="shared" ca="1" si="2"/>
        <v>330</v>
      </c>
      <c r="G12" s="14">
        <f t="shared" ca="1" si="2"/>
        <v>273</v>
      </c>
      <c r="H12" s="14">
        <f t="shared" ca="1" si="2"/>
        <v>273</v>
      </c>
      <c r="I12" s="14">
        <f t="shared" ca="1" si="2"/>
        <v>273</v>
      </c>
    </row>
    <row r="13" spans="1:9" ht="18" customHeight="1" x14ac:dyDescent="0.15">
      <c r="A13" s="6">
        <f t="shared" si="3"/>
        <v>18</v>
      </c>
      <c r="C13" s="13" t="str">
        <f t="shared" ca="1" si="4"/>
        <v>EMK</v>
      </c>
      <c r="D13" s="14">
        <f t="shared" ca="1" si="5"/>
        <v>277</v>
      </c>
      <c r="E13" s="14">
        <f t="shared" ca="1" si="2"/>
        <v>250</v>
      </c>
      <c r="F13" s="14">
        <f t="shared" ca="1" si="2"/>
        <v>250</v>
      </c>
      <c r="G13" s="14">
        <f t="shared" ca="1" si="2"/>
        <v>250</v>
      </c>
      <c r="H13" s="14">
        <f t="shared" ca="1" si="2"/>
        <v>245</v>
      </c>
      <c r="I13" s="14">
        <f t="shared" ca="1" si="2"/>
        <v>245</v>
      </c>
    </row>
    <row r="14" spans="1:9" ht="18" customHeight="1" x14ac:dyDescent="0.15">
      <c r="A14" s="6">
        <f t="shared" si="3"/>
        <v>19</v>
      </c>
      <c r="C14" s="13" t="str">
        <f t="shared" ca="1" si="4"/>
        <v>JOF</v>
      </c>
      <c r="D14" s="14" t="e">
        <f t="shared" ca="1" si="5"/>
        <v>#N/A</v>
      </c>
      <c r="E14" s="14">
        <f t="shared" ca="1" si="2"/>
        <v>327</v>
      </c>
      <c r="F14" s="14">
        <f t="shared" ca="1" si="2"/>
        <v>327</v>
      </c>
      <c r="G14" s="14">
        <f t="shared" ca="1" si="2"/>
        <v>278</v>
      </c>
      <c r="H14" s="14">
        <f t="shared" ca="1" si="2"/>
        <v>278</v>
      </c>
      <c r="I14" s="14">
        <f t="shared" ca="1" si="2"/>
        <v>278</v>
      </c>
    </row>
    <row r="15" spans="1:9" ht="18" customHeight="1" x14ac:dyDescent="0.15">
      <c r="A15" s="6">
        <f t="shared" si="3"/>
        <v>20</v>
      </c>
      <c r="C15" s="13" t="str">
        <f t="shared" ca="1" si="4"/>
        <v>YEI</v>
      </c>
      <c r="D15" s="14" t="e">
        <f t="shared" ca="1" si="5"/>
        <v>#N/A</v>
      </c>
      <c r="E15" s="14">
        <f t="shared" ca="1" si="2"/>
        <v>350</v>
      </c>
      <c r="F15" s="14">
        <f t="shared" ca="1" si="2"/>
        <v>350</v>
      </c>
      <c r="G15" s="14">
        <f t="shared" ca="1" si="2"/>
        <v>350</v>
      </c>
      <c r="H15" s="14">
        <f t="shared" ca="1" si="2"/>
        <v>350</v>
      </c>
      <c r="I15" s="14">
        <f t="shared" ca="1" si="2"/>
        <v>250</v>
      </c>
    </row>
    <row r="16" spans="1:9" ht="18" customHeight="1" x14ac:dyDescent="0.15">
      <c r="A16" s="6">
        <f t="shared" si="3"/>
        <v>21</v>
      </c>
      <c r="C16" s="13" t="str">
        <f t="shared" ca="1" si="4"/>
        <v>EFM</v>
      </c>
      <c r="D16" s="14" t="e">
        <f t="shared" ca="1" si="5"/>
        <v>#N/A</v>
      </c>
      <c r="E16" s="14" t="e">
        <f t="shared" ca="1" si="2"/>
        <v>#N/A</v>
      </c>
      <c r="F16" s="14" t="e">
        <f t="shared" ca="1" si="2"/>
        <v>#N/A</v>
      </c>
      <c r="G16" s="14" t="e">
        <f t="shared" ca="1" si="2"/>
        <v>#N/A</v>
      </c>
      <c r="H16" s="14" t="e">
        <f t="shared" ca="1" si="2"/>
        <v>#N/A</v>
      </c>
      <c r="I16" s="14">
        <f t="shared" ca="1" si="2"/>
        <v>200</v>
      </c>
    </row>
    <row r="17" spans="1:9" ht="18" customHeight="1" x14ac:dyDescent="0.15">
      <c r="A17" s="6" t="e">
        <f t="shared" si="3"/>
        <v>#N/A</v>
      </c>
      <c r="C17" s="13" t="str">
        <f t="shared" ca="1" si="4"/>
        <v/>
      </c>
      <c r="D17" s="14" t="e">
        <f t="shared" ca="1" si="5"/>
        <v>#N/A</v>
      </c>
      <c r="E17" s="14" t="e">
        <f t="shared" ca="1" si="2"/>
        <v>#N/A</v>
      </c>
      <c r="F17" s="14" t="e">
        <f t="shared" ca="1" si="2"/>
        <v>#N/A</v>
      </c>
      <c r="G17" s="14" t="e">
        <f t="shared" ca="1" si="2"/>
        <v>#N/A</v>
      </c>
      <c r="H17" s="14" t="e">
        <f t="shared" ca="1" si="2"/>
        <v>#N/A</v>
      </c>
      <c r="I17" s="14" t="e">
        <f t="shared" ca="1" si="2"/>
        <v>#N/A</v>
      </c>
    </row>
    <row r="18" spans="1:9" ht="18" customHeight="1" x14ac:dyDescent="0.15">
      <c r="A18" s="6" t="e">
        <f t="shared" si="3"/>
        <v>#N/A</v>
      </c>
      <c r="C18" s="13" t="str">
        <f t="shared" ca="1" si="4"/>
        <v/>
      </c>
      <c r="D18" s="14" t="e">
        <f t="shared" ca="1" si="5"/>
        <v>#N/A</v>
      </c>
      <c r="E18" s="14" t="e">
        <f t="shared" ca="1" si="2"/>
        <v>#N/A</v>
      </c>
      <c r="F18" s="14" t="e">
        <f t="shared" ca="1" si="2"/>
        <v>#N/A</v>
      </c>
      <c r="G18" s="14" t="e">
        <f t="shared" ca="1" si="2"/>
        <v>#N/A</v>
      </c>
      <c r="H18" s="14" t="e">
        <f t="shared" ca="1" si="2"/>
        <v>#N/A</v>
      </c>
      <c r="I18" s="14" t="e">
        <f t="shared" ca="1" si="2"/>
        <v>#N/A</v>
      </c>
    </row>
    <row r="19" spans="1:9" ht="18" customHeight="1" x14ac:dyDescent="0.15">
      <c r="A19" s="6" t="e">
        <f t="shared" si="3"/>
        <v>#N/A</v>
      </c>
      <c r="C19" s="13" t="str">
        <f t="shared" ca="1" si="4"/>
        <v/>
      </c>
      <c r="D19" s="14" t="e">
        <f t="shared" ca="1" si="5"/>
        <v>#N/A</v>
      </c>
      <c r="E19" s="14" t="e">
        <f t="shared" ca="1" si="2"/>
        <v>#N/A</v>
      </c>
      <c r="F19" s="14" t="e">
        <f t="shared" ca="1" si="2"/>
        <v>#N/A</v>
      </c>
      <c r="G19" s="14" t="e">
        <f t="shared" ca="1" si="2"/>
        <v>#N/A</v>
      </c>
      <c r="H19" s="14" t="e">
        <f t="shared" ca="1" si="2"/>
        <v>#N/A</v>
      </c>
      <c r="I19" s="14" t="e">
        <f t="shared" ca="1" si="2"/>
        <v>#N/A</v>
      </c>
    </row>
    <row r="20" spans="1:9" ht="18" customHeight="1" x14ac:dyDescent="0.15">
      <c r="A20" s="6" t="e">
        <f t="shared" si="3"/>
        <v>#N/A</v>
      </c>
      <c r="C20" s="13" t="str">
        <f t="shared" ca="1" si="4"/>
        <v/>
      </c>
      <c r="D20" s="14" t="e">
        <f t="shared" ca="1" si="5"/>
        <v>#N/A</v>
      </c>
      <c r="E20" s="14" t="e">
        <f t="shared" ca="1" si="2"/>
        <v>#N/A</v>
      </c>
      <c r="F20" s="14" t="e">
        <f t="shared" ca="1" si="2"/>
        <v>#N/A</v>
      </c>
      <c r="G20" s="14" t="e">
        <f t="shared" ca="1" si="2"/>
        <v>#N/A</v>
      </c>
      <c r="H20" s="14" t="e">
        <f t="shared" ca="1" si="2"/>
        <v>#N/A</v>
      </c>
      <c r="I20" s="14" t="e">
        <f t="shared" ca="1" si="2"/>
        <v>#N/A</v>
      </c>
    </row>
    <row r="21" spans="1:9" ht="18" customHeight="1" x14ac:dyDescent="0.15">
      <c r="A21" s="6" t="e">
        <f t="shared" si="3"/>
        <v>#N/A</v>
      </c>
      <c r="C21" s="13" t="str">
        <f t="shared" ca="1" si="4"/>
        <v/>
      </c>
      <c r="D21" s="14" t="e">
        <f t="shared" ca="1" si="5"/>
        <v>#N/A</v>
      </c>
      <c r="E21" s="14" t="e">
        <f t="shared" ca="1" si="2"/>
        <v>#N/A</v>
      </c>
      <c r="F21" s="14" t="e">
        <f t="shared" ca="1" si="2"/>
        <v>#N/A</v>
      </c>
      <c r="G21" s="14" t="e">
        <f t="shared" ca="1" si="2"/>
        <v>#N/A</v>
      </c>
      <c r="H21" s="14" t="e">
        <f t="shared" ca="1" si="2"/>
        <v>#N/A</v>
      </c>
      <c r="I21" s="14" t="e">
        <f t="shared" ca="1" si="2"/>
        <v>#N/A</v>
      </c>
    </row>
    <row r="22" spans="1:9" ht="18" customHeight="1" x14ac:dyDescent="0.15">
      <c r="A22" s="6" t="e">
        <f t="shared" si="3"/>
        <v>#N/A</v>
      </c>
      <c r="C22" s="13" t="str">
        <f t="shared" ca="1" si="4"/>
        <v/>
      </c>
      <c r="D22" s="14" t="e">
        <f t="shared" ca="1" si="5"/>
        <v>#N/A</v>
      </c>
      <c r="E22" s="14" t="e">
        <f t="shared" ca="1" si="2"/>
        <v>#N/A</v>
      </c>
      <c r="F22" s="14" t="e">
        <f t="shared" ca="1" si="2"/>
        <v>#N/A</v>
      </c>
      <c r="G22" s="14" t="e">
        <f t="shared" ca="1" si="2"/>
        <v>#N/A</v>
      </c>
      <c r="H22" s="14" t="e">
        <f t="shared" ca="1" si="2"/>
        <v>#N/A</v>
      </c>
      <c r="I22" s="14" t="e">
        <f t="shared" ca="1" si="2"/>
        <v>#N/A</v>
      </c>
    </row>
    <row r="23" spans="1:9" ht="18" customHeight="1" x14ac:dyDescent="0.15">
      <c r="A23" s="6" t="e">
        <f t="shared" si="3"/>
        <v>#N/A</v>
      </c>
      <c r="C23" s="13" t="str">
        <f t="shared" ca="1" si="4"/>
        <v/>
      </c>
      <c r="D23" s="14" t="e">
        <f t="shared" ca="1" si="5"/>
        <v>#N/A</v>
      </c>
      <c r="E23" s="14" t="e">
        <f t="shared" ca="1" si="2"/>
        <v>#N/A</v>
      </c>
      <c r="F23" s="14" t="e">
        <f t="shared" ca="1" si="2"/>
        <v>#N/A</v>
      </c>
      <c r="G23" s="14" t="e">
        <f t="shared" ca="1" si="2"/>
        <v>#N/A</v>
      </c>
      <c r="H23" s="14" t="e">
        <f t="shared" ca="1" si="2"/>
        <v>#N/A</v>
      </c>
      <c r="I23" s="14" t="e">
        <f t="shared" ca="1" si="2"/>
        <v>#N/A</v>
      </c>
    </row>
    <row r="25" spans="1:9" ht="18" customHeight="1" x14ac:dyDescent="0.2">
      <c r="C25" s="110" t="str">
        <f>CONCATENATE(D6," ",F6)</f>
        <v>Dallas Price per kw at 4 kw</v>
      </c>
      <c r="D25" s="109"/>
      <c r="E25" s="109"/>
      <c r="F25" s="109"/>
      <c r="G25" s="109"/>
      <c r="H25" s="109"/>
      <c r="I25" s="109"/>
    </row>
    <row r="26" spans="1:9" ht="18" customHeight="1" x14ac:dyDescent="0.15">
      <c r="C26" s="54"/>
      <c r="D26" s="55"/>
      <c r="E26" s="55"/>
      <c r="F26" s="55"/>
      <c r="G26" s="55"/>
      <c r="H26" s="55"/>
      <c r="I26" s="56"/>
    </row>
    <row r="27" spans="1:9" ht="18" customHeight="1" x14ac:dyDescent="0.15">
      <c r="C27" s="57"/>
      <c r="D27" s="11"/>
      <c r="E27" s="11"/>
      <c r="F27" s="11"/>
      <c r="G27" s="11"/>
      <c r="H27" s="11"/>
      <c r="I27" s="58"/>
    </row>
    <row r="28" spans="1:9" ht="18" customHeight="1" x14ac:dyDescent="0.15">
      <c r="C28" s="57"/>
      <c r="D28" s="11"/>
      <c r="E28" s="11"/>
      <c r="F28" s="11"/>
      <c r="G28" s="11"/>
      <c r="H28" s="11"/>
      <c r="I28" s="58"/>
    </row>
    <row r="29" spans="1:9" ht="18" customHeight="1" x14ac:dyDescent="0.15">
      <c r="C29" s="57"/>
      <c r="D29" s="11"/>
      <c r="E29" s="11"/>
      <c r="F29" s="11"/>
      <c r="G29" s="11"/>
      <c r="H29" s="11"/>
      <c r="I29" s="58"/>
    </row>
    <row r="30" spans="1:9" ht="18" customHeight="1" x14ac:dyDescent="0.15">
      <c r="C30" s="57"/>
      <c r="D30" s="11"/>
      <c r="E30" s="11"/>
      <c r="F30" s="11"/>
      <c r="G30" s="11"/>
      <c r="H30" s="11"/>
      <c r="I30" s="58"/>
    </row>
    <row r="31" spans="1:9" ht="18" customHeight="1" x14ac:dyDescent="0.15">
      <c r="C31" s="57"/>
      <c r="D31" s="11"/>
      <c r="E31" s="11"/>
      <c r="F31" s="11"/>
      <c r="G31" s="11"/>
      <c r="H31" s="11"/>
      <c r="I31" s="58"/>
    </row>
    <row r="32" spans="1:9" ht="18" customHeight="1" x14ac:dyDescent="0.15">
      <c r="C32" s="57"/>
      <c r="D32" s="11"/>
      <c r="E32" s="11"/>
      <c r="F32" s="11"/>
      <c r="G32" s="11"/>
      <c r="H32" s="11"/>
      <c r="I32" s="58"/>
    </row>
    <row r="33" spans="3:9" ht="18" customHeight="1" x14ac:dyDescent="0.15">
      <c r="C33" s="57"/>
      <c r="D33" s="11"/>
      <c r="E33" s="11"/>
      <c r="F33" s="11"/>
      <c r="G33" s="11"/>
      <c r="H33" s="11"/>
      <c r="I33" s="58"/>
    </row>
    <row r="34" spans="3:9" ht="18" customHeight="1" x14ac:dyDescent="0.15">
      <c r="C34" s="57"/>
      <c r="D34" s="11"/>
      <c r="E34" s="11"/>
      <c r="F34" s="11"/>
      <c r="G34" s="11"/>
      <c r="H34" s="11"/>
      <c r="I34" s="58"/>
    </row>
    <row r="35" spans="3:9" ht="18" customHeight="1" x14ac:dyDescent="0.15">
      <c r="C35" s="57"/>
      <c r="D35" s="11"/>
      <c r="E35" s="11"/>
      <c r="F35" s="11"/>
      <c r="G35" s="11"/>
      <c r="H35" s="11"/>
      <c r="I35" s="58"/>
    </row>
    <row r="36" spans="3:9" ht="18" customHeight="1" x14ac:dyDescent="0.15">
      <c r="C36" s="57"/>
      <c r="D36" s="11"/>
      <c r="E36" s="11"/>
      <c r="F36" s="11"/>
      <c r="G36" s="11"/>
      <c r="H36" s="11"/>
      <c r="I36" s="58"/>
    </row>
    <row r="37" spans="3:9" ht="18" customHeight="1" x14ac:dyDescent="0.15">
      <c r="C37" s="57"/>
      <c r="D37" s="11"/>
      <c r="E37" s="11"/>
      <c r="F37" s="11"/>
      <c r="G37" s="11"/>
      <c r="H37" s="11"/>
      <c r="I37" s="58"/>
    </row>
    <row r="38" spans="3:9" ht="18" customHeight="1" x14ac:dyDescent="0.15">
      <c r="C38" s="57"/>
      <c r="D38" s="11"/>
      <c r="E38" s="11"/>
      <c r="F38" s="11"/>
      <c r="G38" s="11"/>
      <c r="H38" s="11"/>
      <c r="I38" s="58"/>
    </row>
    <row r="39" spans="3:9" ht="18" customHeight="1" x14ac:dyDescent="0.15">
      <c r="C39" s="57"/>
      <c r="D39" s="11"/>
      <c r="E39" s="11"/>
      <c r="F39" s="11"/>
      <c r="G39" s="11"/>
      <c r="H39" s="11"/>
      <c r="I39" s="58"/>
    </row>
    <row r="40" spans="3:9" ht="18" customHeight="1" x14ac:dyDescent="0.15">
      <c r="C40" s="57"/>
      <c r="D40" s="11"/>
      <c r="E40" s="11"/>
      <c r="F40" s="11"/>
      <c r="G40" s="11"/>
      <c r="H40" s="11"/>
      <c r="I40" s="58"/>
    </row>
    <row r="41" spans="3:9" ht="18" customHeight="1" x14ac:dyDescent="0.15">
      <c r="C41" s="57"/>
      <c r="D41" s="11"/>
      <c r="E41" s="11"/>
      <c r="F41" s="11"/>
      <c r="G41" s="11"/>
      <c r="H41" s="11"/>
      <c r="I41" s="58"/>
    </row>
    <row r="42" spans="3:9" ht="18" customHeight="1" x14ac:dyDescent="0.15">
      <c r="C42" s="57"/>
      <c r="D42" s="11"/>
      <c r="E42" s="11"/>
      <c r="F42" s="11"/>
      <c r="G42" s="11"/>
      <c r="H42" s="11"/>
      <c r="I42" s="58"/>
    </row>
    <row r="43" spans="3:9" ht="18" customHeight="1" x14ac:dyDescent="0.15">
      <c r="C43" s="57"/>
      <c r="D43" s="11"/>
      <c r="E43" s="11"/>
      <c r="F43" s="11"/>
      <c r="G43" s="11"/>
      <c r="H43" s="11"/>
      <c r="I43" s="58"/>
    </row>
    <row r="44" spans="3:9" ht="18" customHeight="1" x14ac:dyDescent="0.15">
      <c r="C44" s="57"/>
      <c r="D44" s="11"/>
      <c r="E44" s="11"/>
      <c r="F44" s="11"/>
      <c r="G44" s="11"/>
      <c r="H44" s="11"/>
      <c r="I44" s="58"/>
    </row>
    <row r="45" spans="3:9" ht="18" customHeight="1" x14ac:dyDescent="0.15">
      <c r="C45" s="57"/>
      <c r="D45" s="11"/>
      <c r="E45" s="11"/>
      <c r="F45" s="11"/>
      <c r="G45" s="11"/>
      <c r="H45" s="11"/>
      <c r="I45" s="58"/>
    </row>
    <row r="46" spans="3:9" ht="18" customHeight="1" x14ac:dyDescent="0.15">
      <c r="C46" s="57"/>
      <c r="D46" s="11"/>
      <c r="E46" s="11"/>
      <c r="F46" s="11"/>
      <c r="G46" s="11"/>
      <c r="H46" s="11"/>
      <c r="I46" s="58"/>
    </row>
    <row r="47" spans="3:9" ht="18" customHeight="1" x14ac:dyDescent="0.15">
      <c r="C47" s="57"/>
      <c r="D47" s="11"/>
      <c r="E47" s="11"/>
      <c r="F47" s="11"/>
      <c r="G47" s="11"/>
      <c r="H47" s="11"/>
      <c r="I47" s="58"/>
    </row>
    <row r="48" spans="3:9" ht="18" customHeight="1" x14ac:dyDescent="0.15">
      <c r="C48" s="57"/>
      <c r="D48" s="11"/>
      <c r="E48" s="11"/>
      <c r="F48" s="11"/>
      <c r="G48" s="11"/>
      <c r="H48" s="11"/>
      <c r="I48" s="58"/>
    </row>
    <row r="49" spans="3:9" ht="18" customHeight="1" x14ac:dyDescent="0.15">
      <c r="C49" s="57"/>
      <c r="D49" s="11"/>
      <c r="E49" s="11"/>
      <c r="F49" s="11"/>
      <c r="G49" s="11"/>
      <c r="H49" s="11"/>
      <c r="I49" s="58"/>
    </row>
    <row r="50" spans="3:9" ht="18" customHeight="1" x14ac:dyDescent="0.15">
      <c r="C50" s="57"/>
      <c r="D50" s="11"/>
      <c r="E50" s="11"/>
      <c r="F50" s="11"/>
      <c r="G50" s="11"/>
      <c r="H50" s="11"/>
      <c r="I50" s="58"/>
    </row>
    <row r="51" spans="3:9" ht="18" customHeight="1" x14ac:dyDescent="0.15">
      <c r="C51" s="59"/>
      <c r="D51" s="60"/>
      <c r="E51" s="60"/>
      <c r="F51" s="60"/>
      <c r="G51" s="60"/>
      <c r="H51" s="60"/>
      <c r="I51" s="61"/>
    </row>
    <row r="52" spans="3:9" ht="18" customHeight="1" x14ac:dyDescent="0.15">
      <c r="C52" s="272" t="s">
        <v>192</v>
      </c>
      <c r="D52" s="273"/>
      <c r="E52" s="273"/>
      <c r="F52" s="273"/>
      <c r="G52" s="273"/>
      <c r="H52" s="273"/>
      <c r="I52" s="274"/>
    </row>
    <row r="53" spans="3:9" ht="18" customHeight="1" x14ac:dyDescent="0.15">
      <c r="C53" s="197"/>
      <c r="D53" s="198"/>
      <c r="E53" s="198"/>
      <c r="F53" s="198"/>
      <c r="G53" s="198"/>
      <c r="H53" s="198"/>
      <c r="I53" s="275"/>
    </row>
    <row r="54" spans="3:9" ht="45" customHeight="1" x14ac:dyDescent="0.15">
      <c r="C54" s="166" t="s">
        <v>195</v>
      </c>
      <c r="D54" s="167"/>
      <c r="E54" s="168"/>
    </row>
  </sheetData>
  <sheetProtection algorithmName="SHA-512" hashValue="CFv5GS74yHJgaD5AD1XMLsuOEbPSh3gb+JsM7E50yTGrndAtWS9oMlFsAfY4w62PYhf2R8hJd5IthrMkf7fJqg==" saltValue="FDpyc4xQ4Cm2aPpUf51qGQ==" spinCount="100000" sheet="1" objects="1" scenarios="1"/>
  <mergeCells count="5">
    <mergeCell ref="C52:I53"/>
    <mergeCell ref="C54:E54"/>
    <mergeCell ref="D6:E6"/>
    <mergeCell ref="F6:I6"/>
    <mergeCell ref="D5:I5"/>
  </mergeCells>
  <conditionalFormatting sqref="D8">
    <cfRule type="expression" dxfId="3" priority="5">
      <formula>IF(ISERROR(D8),TRUE,FALSE)</formula>
    </cfRule>
  </conditionalFormatting>
  <conditionalFormatting sqref="D9:I23">
    <cfRule type="expression" dxfId="2" priority="4">
      <formula>IF(ISERROR(D9),TRUE,FALSE)</formula>
    </cfRule>
  </conditionalFormatting>
  <conditionalFormatting sqref="E8:I8">
    <cfRule type="expression" dxfId="1" priority="3">
      <formula>IF(ISERROR(E8),TRUE,FALSE)</formula>
    </cfRule>
  </conditionalFormatting>
  <dataValidations count="3">
    <dataValidation type="list" allowBlank="1" showInputMessage="1" showErrorMessage="1" sqref="F6" xr:uid="{00000000-0002-0000-0A00-000000000000}">
      <formula1>Metric</formula1>
    </dataValidation>
    <dataValidation type="list" allowBlank="1" showInputMessage="1" showErrorMessage="1" sqref="D6" xr:uid="{00000000-0002-0000-0A00-000001000000}">
      <formula1>INDIRECT($A$3)</formula1>
    </dataValidation>
    <dataValidation type="list" allowBlank="1" showInputMessage="1" showErrorMessage="1" sqref="C6" xr:uid="{00000000-0002-0000-0A00-000002000000}">
      <formula1>Region</formula1>
    </dataValidation>
  </dataValidations>
  <hyperlinks>
    <hyperlink ref="C5" location="'Table of Contents'!A1" display="Home" xr:uid="{00000000-0004-0000-0A00-000000000000}"/>
  </hyperlinks>
  <pageMargins left="0.75" right="0.75" top="1" bottom="1" header="0.5" footer="0.5"/>
  <pageSetup orientation="portrait" horizontalDpi="4294967292" verticalDpi="4294967292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5"/>
  <dimension ref="B1:N61"/>
  <sheetViews>
    <sheetView showGridLines="0" showRowColHeaders="0" workbookViewId="0">
      <pane xSplit="1" ySplit="3" topLeftCell="B4" activePane="bottomRight" state="frozen"/>
      <selection activeCell="L18" sqref="L18"/>
      <selection pane="topRight" activeCell="L18" sqref="L18"/>
      <selection pane="bottomLeft" activeCell="L18" sqref="L18"/>
      <selection pane="bottomRight" activeCell="L18" sqref="L18"/>
    </sheetView>
  </sheetViews>
  <sheetFormatPr baseColWidth="10" defaultRowHeight="15" customHeight="1" x14ac:dyDescent="0.15"/>
  <cols>
    <col min="1" max="1" width="4.7109375" style="10" customWidth="1"/>
    <col min="2" max="5" width="10.7109375" style="10" customWidth="1"/>
    <col min="6" max="6" width="15.7109375" style="10" customWidth="1"/>
    <col min="7" max="7" width="8.42578125" style="10" customWidth="1"/>
    <col min="8" max="13" width="10.7109375" style="33"/>
    <col min="14" max="14" width="10.7109375" style="75"/>
    <col min="15" max="16384" width="10.7109375" style="10"/>
  </cols>
  <sheetData>
    <row r="1" spans="2:14" ht="3" customHeight="1" x14ac:dyDescent="0.15"/>
    <row r="2" spans="2:14" ht="30" customHeight="1" x14ac:dyDescent="0.15">
      <c r="B2" s="44" t="s">
        <v>70</v>
      </c>
      <c r="C2" s="280" t="s">
        <v>113</v>
      </c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</row>
    <row r="3" spans="2:14" ht="45" customHeight="1" x14ac:dyDescent="0.15">
      <c r="B3" s="111" t="s">
        <v>33</v>
      </c>
      <c r="C3" s="111" t="s">
        <v>140</v>
      </c>
      <c r="D3" s="111" t="s">
        <v>31</v>
      </c>
      <c r="E3" s="111" t="s">
        <v>0</v>
      </c>
      <c r="F3" s="111" t="s">
        <v>109</v>
      </c>
      <c r="G3" s="111" t="s">
        <v>112</v>
      </c>
      <c r="H3" s="112" t="s">
        <v>180</v>
      </c>
      <c r="I3" s="112" t="s">
        <v>184</v>
      </c>
      <c r="J3" s="112" t="s">
        <v>187</v>
      </c>
      <c r="K3" s="112" t="s">
        <v>188</v>
      </c>
      <c r="L3" s="112" t="s">
        <v>194</v>
      </c>
      <c r="M3" s="112" t="s">
        <v>206</v>
      </c>
      <c r="N3" s="113" t="s">
        <v>119</v>
      </c>
    </row>
    <row r="4" spans="2:14" ht="15" customHeight="1" x14ac:dyDescent="0.15">
      <c r="B4" s="29" t="s">
        <v>42</v>
      </c>
      <c r="C4" s="30" t="s">
        <v>44</v>
      </c>
      <c r="D4" s="30" t="s">
        <v>46</v>
      </c>
      <c r="E4" s="30" t="s">
        <v>12</v>
      </c>
      <c r="F4" s="30" t="s">
        <v>65</v>
      </c>
      <c r="G4" s="30" t="s">
        <v>21</v>
      </c>
      <c r="H4" s="31">
        <v>289.27548000000002</v>
      </c>
      <c r="I4" s="31">
        <v>289.27548000000002</v>
      </c>
      <c r="J4" s="31">
        <v>301</v>
      </c>
      <c r="K4" s="31">
        <v>300</v>
      </c>
      <c r="L4" s="72">
        <v>300</v>
      </c>
      <c r="M4" s="72">
        <v>300</v>
      </c>
      <c r="N4" s="32">
        <v>0</v>
      </c>
    </row>
    <row r="5" spans="2:14" ht="15" customHeight="1" x14ac:dyDescent="0.15">
      <c r="B5" s="29" t="s">
        <v>43</v>
      </c>
      <c r="C5" s="30" t="s">
        <v>43</v>
      </c>
      <c r="D5" s="30" t="s">
        <v>45</v>
      </c>
      <c r="E5" s="30" t="s">
        <v>4</v>
      </c>
      <c r="F5" s="30" t="s">
        <v>65</v>
      </c>
      <c r="G5" s="30" t="s">
        <v>21</v>
      </c>
      <c r="H5" s="31">
        <v>277</v>
      </c>
      <c r="I5" s="31">
        <v>250</v>
      </c>
      <c r="J5" s="31">
        <v>250</v>
      </c>
      <c r="K5" s="31">
        <v>250</v>
      </c>
      <c r="L5" s="72">
        <v>245</v>
      </c>
      <c r="M5" s="72">
        <v>200</v>
      </c>
      <c r="N5" s="32">
        <v>-0.19999999999999996</v>
      </c>
    </row>
    <row r="6" spans="2:14" ht="15" customHeight="1" x14ac:dyDescent="0.15">
      <c r="B6" s="29" t="s">
        <v>42</v>
      </c>
      <c r="C6" s="30" t="s">
        <v>44</v>
      </c>
      <c r="D6" s="30" t="s">
        <v>46</v>
      </c>
      <c r="E6" s="30" t="s">
        <v>12</v>
      </c>
      <c r="F6" s="30" t="s">
        <v>146</v>
      </c>
      <c r="G6" s="30" t="s">
        <v>21</v>
      </c>
      <c r="H6" s="31">
        <v>228.31199999999998</v>
      </c>
      <c r="I6" s="31">
        <v>240.10310985983912</v>
      </c>
      <c r="J6" s="31">
        <v>240.10310985983912</v>
      </c>
      <c r="K6" s="31">
        <v>250.54945054945054</v>
      </c>
      <c r="L6" s="72">
        <v>270.25</v>
      </c>
      <c r="M6" s="72">
        <v>277.10843373493975</v>
      </c>
      <c r="N6" s="32">
        <v>0.10600295920524205</v>
      </c>
    </row>
    <row r="7" spans="2:14" ht="15" customHeight="1" x14ac:dyDescent="0.15">
      <c r="B7" s="29" t="s">
        <v>43</v>
      </c>
      <c r="C7" s="30" t="s">
        <v>43</v>
      </c>
      <c r="D7" s="30" t="s">
        <v>45</v>
      </c>
      <c r="E7" s="30" t="s">
        <v>4</v>
      </c>
      <c r="F7" s="30" t="s">
        <v>146</v>
      </c>
      <c r="G7" s="30" t="s">
        <v>21</v>
      </c>
      <c r="H7" s="31">
        <v>190</v>
      </c>
      <c r="I7" s="31">
        <v>195.75</v>
      </c>
      <c r="J7" s="31">
        <v>195.75</v>
      </c>
      <c r="K7" s="31">
        <v>220</v>
      </c>
      <c r="L7" s="72">
        <v>220</v>
      </c>
      <c r="M7" s="72">
        <v>170</v>
      </c>
      <c r="N7" s="32">
        <v>-0.22727272727272729</v>
      </c>
    </row>
    <row r="8" spans="2:14" ht="15" customHeight="1" x14ac:dyDescent="0.15">
      <c r="B8" s="29" t="s">
        <v>42</v>
      </c>
      <c r="C8" s="30" t="s">
        <v>44</v>
      </c>
      <c r="D8" s="30" t="s">
        <v>46</v>
      </c>
      <c r="E8" s="30" t="s">
        <v>12</v>
      </c>
      <c r="F8" s="30" t="s">
        <v>151</v>
      </c>
      <c r="G8" s="30" t="s">
        <v>21</v>
      </c>
      <c r="H8" s="31">
        <v>182.64959999999999</v>
      </c>
      <c r="I8" s="31">
        <v>211.76470588235296</v>
      </c>
      <c r="J8" s="31">
        <v>211.76470588235296</v>
      </c>
      <c r="K8" s="31">
        <v>203.2967032967033</v>
      </c>
      <c r="L8" s="72">
        <v>217.375</v>
      </c>
      <c r="M8" s="72">
        <v>250</v>
      </c>
      <c r="N8" s="32">
        <v>0.2297297297297296</v>
      </c>
    </row>
    <row r="9" spans="2:14" ht="15" customHeight="1" x14ac:dyDescent="0.15">
      <c r="B9" s="29" t="s">
        <v>43</v>
      </c>
      <c r="C9" s="30" t="s">
        <v>43</v>
      </c>
      <c r="D9" s="30" t="s">
        <v>45</v>
      </c>
      <c r="E9" s="30" t="s">
        <v>4</v>
      </c>
      <c r="F9" s="30" t="s">
        <v>151</v>
      </c>
      <c r="G9" s="30" t="s">
        <v>21</v>
      </c>
      <c r="H9" s="31">
        <v>200</v>
      </c>
      <c r="I9" s="31">
        <v>200</v>
      </c>
      <c r="J9" s="31">
        <v>200</v>
      </c>
      <c r="K9" s="31">
        <v>200</v>
      </c>
      <c r="L9" s="72">
        <v>200</v>
      </c>
      <c r="M9" s="72">
        <v>165</v>
      </c>
      <c r="N9" s="32">
        <v>-0.17500000000000004</v>
      </c>
    </row>
    <row r="10" spans="2:14" ht="15" customHeight="1" x14ac:dyDescent="0.15">
      <c r="B10" s="29" t="s">
        <v>42</v>
      </c>
      <c r="C10" s="30" t="s">
        <v>44</v>
      </c>
      <c r="D10" s="30" t="s">
        <v>46</v>
      </c>
      <c r="E10" s="30" t="s">
        <v>12</v>
      </c>
      <c r="F10" s="30" t="s">
        <v>35</v>
      </c>
      <c r="G10" s="30" t="s">
        <v>21</v>
      </c>
      <c r="H10" s="31">
        <v>57.077999999999996</v>
      </c>
      <c r="I10" s="31">
        <v>50</v>
      </c>
      <c r="J10" s="31">
        <v>50</v>
      </c>
      <c r="K10" s="31">
        <v>55</v>
      </c>
      <c r="L10" s="72">
        <v>55</v>
      </c>
      <c r="M10" s="72">
        <v>55</v>
      </c>
      <c r="N10" s="32">
        <v>0</v>
      </c>
    </row>
    <row r="11" spans="2:14" ht="15" customHeight="1" x14ac:dyDescent="0.15">
      <c r="B11" s="29" t="s">
        <v>43</v>
      </c>
      <c r="C11" s="30" t="s">
        <v>43</v>
      </c>
      <c r="D11" s="30" t="s">
        <v>45</v>
      </c>
      <c r="E11" s="30" t="s">
        <v>4</v>
      </c>
      <c r="F11" s="30" t="s">
        <v>35</v>
      </c>
      <c r="G11" s="30" t="s">
        <v>21</v>
      </c>
      <c r="H11" s="31">
        <v>150</v>
      </c>
      <c r="I11" s="31">
        <v>150</v>
      </c>
      <c r="J11" s="31">
        <v>150</v>
      </c>
      <c r="K11" s="31">
        <v>150</v>
      </c>
      <c r="L11" s="72">
        <v>225</v>
      </c>
      <c r="M11" s="72">
        <v>150</v>
      </c>
      <c r="N11" s="32">
        <v>0</v>
      </c>
    </row>
    <row r="12" spans="2:14" ht="15" customHeight="1" x14ac:dyDescent="0.15">
      <c r="B12" s="29" t="s">
        <v>42</v>
      </c>
      <c r="C12" s="30" t="s">
        <v>44</v>
      </c>
      <c r="D12" s="30" t="s">
        <v>46</v>
      </c>
      <c r="E12" s="30" t="s">
        <v>12</v>
      </c>
      <c r="F12" s="30" t="s">
        <v>36</v>
      </c>
      <c r="G12" s="30" t="s">
        <v>21</v>
      </c>
      <c r="H12" s="31">
        <v>74.201399999999992</v>
      </c>
      <c r="I12" s="31">
        <v>50</v>
      </c>
      <c r="J12" s="31">
        <v>50</v>
      </c>
      <c r="K12" s="31">
        <v>120.87912087912088</v>
      </c>
      <c r="L12" s="72">
        <v>129.25</v>
      </c>
      <c r="M12" s="72">
        <v>137.5</v>
      </c>
      <c r="N12" s="32">
        <v>0.13749999999999996</v>
      </c>
    </row>
    <row r="13" spans="2:14" ht="15" customHeight="1" x14ac:dyDescent="0.15">
      <c r="B13" s="29" t="s">
        <v>43</v>
      </c>
      <c r="C13" s="30" t="s">
        <v>43</v>
      </c>
      <c r="D13" s="30" t="s">
        <v>45</v>
      </c>
      <c r="E13" s="30" t="s">
        <v>4</v>
      </c>
      <c r="F13" s="30" t="s">
        <v>36</v>
      </c>
      <c r="G13" s="30" t="s">
        <v>21</v>
      </c>
      <c r="H13" s="31">
        <v>150</v>
      </c>
      <c r="I13" s="31">
        <v>150</v>
      </c>
      <c r="J13" s="31">
        <v>150</v>
      </c>
      <c r="K13" s="31">
        <v>150</v>
      </c>
      <c r="L13" s="72">
        <v>150</v>
      </c>
      <c r="M13" s="72">
        <v>100</v>
      </c>
      <c r="N13" s="32">
        <v>-0.33333333333333337</v>
      </c>
    </row>
    <row r="14" spans="2:14" ht="15" customHeight="1" x14ac:dyDescent="0.15">
      <c r="B14" s="29" t="s">
        <v>42</v>
      </c>
      <c r="C14" s="30" t="s">
        <v>44</v>
      </c>
      <c r="D14" s="30" t="s">
        <v>46</v>
      </c>
      <c r="E14" s="30" t="s">
        <v>12</v>
      </c>
      <c r="F14" s="30" t="s">
        <v>37</v>
      </c>
      <c r="G14" s="30" t="s">
        <v>21</v>
      </c>
      <c r="H14" s="31">
        <v>24</v>
      </c>
      <c r="I14" s="31">
        <v>24</v>
      </c>
      <c r="J14" s="31">
        <v>24</v>
      </c>
      <c r="K14" s="31">
        <v>45</v>
      </c>
      <c r="L14" s="72">
        <v>45</v>
      </c>
      <c r="M14" s="72">
        <v>45</v>
      </c>
      <c r="N14" s="32">
        <v>0</v>
      </c>
    </row>
    <row r="15" spans="2:14" ht="15" customHeight="1" x14ac:dyDescent="0.15">
      <c r="B15" s="29" t="s">
        <v>43</v>
      </c>
      <c r="C15" s="30" t="s">
        <v>43</v>
      </c>
      <c r="D15" s="30" t="s">
        <v>45</v>
      </c>
      <c r="E15" s="30" t="s">
        <v>4</v>
      </c>
      <c r="F15" s="30" t="s">
        <v>37</v>
      </c>
      <c r="G15" s="30" t="s">
        <v>21</v>
      </c>
      <c r="H15" s="31">
        <v>50</v>
      </c>
      <c r="I15" s="31">
        <v>50</v>
      </c>
      <c r="J15" s="31">
        <v>50</v>
      </c>
      <c r="K15" s="31">
        <v>50</v>
      </c>
      <c r="L15" s="72">
        <v>75</v>
      </c>
      <c r="M15" s="72">
        <v>75</v>
      </c>
      <c r="N15" s="32">
        <v>0.5</v>
      </c>
    </row>
    <row r="16" spans="2:14" ht="15" customHeight="1" x14ac:dyDescent="0.15">
      <c r="B16" s="29" t="s">
        <v>42</v>
      </c>
      <c r="C16" s="30" t="s">
        <v>44</v>
      </c>
      <c r="D16" s="30" t="s">
        <v>46</v>
      </c>
      <c r="E16" s="30" t="s">
        <v>12</v>
      </c>
      <c r="F16" s="30" t="s">
        <v>38</v>
      </c>
      <c r="G16" s="30" t="s">
        <v>21</v>
      </c>
      <c r="H16" s="31">
        <v>817</v>
      </c>
      <c r="I16" s="31">
        <v>817</v>
      </c>
      <c r="J16" s="31">
        <v>817</v>
      </c>
      <c r="K16" s="31">
        <v>817</v>
      </c>
      <c r="L16" s="72">
        <v>817</v>
      </c>
      <c r="M16" s="72">
        <v>817</v>
      </c>
      <c r="N16" s="32">
        <v>0</v>
      </c>
    </row>
    <row r="17" spans="2:14" ht="15" customHeight="1" x14ac:dyDescent="0.15">
      <c r="B17" s="29" t="s">
        <v>43</v>
      </c>
      <c r="C17" s="30" t="s">
        <v>43</v>
      </c>
      <c r="D17" s="30" t="s">
        <v>45</v>
      </c>
      <c r="E17" s="30" t="s">
        <v>4</v>
      </c>
      <c r="F17" s="30" t="s">
        <v>38</v>
      </c>
      <c r="G17" s="30" t="s">
        <v>21</v>
      </c>
      <c r="H17" s="31">
        <v>550</v>
      </c>
      <c r="I17" s="31">
        <v>550</v>
      </c>
      <c r="J17" s="31">
        <v>550</v>
      </c>
      <c r="K17" s="31">
        <v>550</v>
      </c>
      <c r="L17" s="72">
        <v>550</v>
      </c>
      <c r="M17" s="72">
        <v>550</v>
      </c>
      <c r="N17" s="32">
        <v>0</v>
      </c>
    </row>
    <row r="18" spans="2:14" ht="15" customHeight="1" x14ac:dyDescent="0.15">
      <c r="B18" s="29" t="s">
        <v>42</v>
      </c>
      <c r="C18" s="30" t="s">
        <v>44</v>
      </c>
      <c r="D18" s="30" t="s">
        <v>46</v>
      </c>
      <c r="E18" s="30" t="s">
        <v>12</v>
      </c>
      <c r="F18" s="30" t="s">
        <v>65</v>
      </c>
      <c r="G18" s="30" t="s">
        <v>17</v>
      </c>
      <c r="H18" s="31">
        <v>327.85310985983909</v>
      </c>
      <c r="I18" s="31">
        <v>360.61764705882354</v>
      </c>
      <c r="J18" s="31">
        <v>341.33071580882353</v>
      </c>
      <c r="K18" s="31">
        <v>380.10381999999998</v>
      </c>
      <c r="L18" s="72">
        <v>352.5</v>
      </c>
      <c r="M18" s="72">
        <v>361.44578313253015</v>
      </c>
      <c r="N18" s="32">
        <v>-4.9086686020334724E-2</v>
      </c>
    </row>
    <row r="19" spans="2:14" ht="15" customHeight="1" x14ac:dyDescent="0.15">
      <c r="B19" s="29" t="s">
        <v>43</v>
      </c>
      <c r="C19" s="30" t="s">
        <v>43</v>
      </c>
      <c r="D19" s="30" t="s">
        <v>45</v>
      </c>
      <c r="E19" s="30" t="s">
        <v>4</v>
      </c>
      <c r="F19" s="30" t="s">
        <v>65</v>
      </c>
      <c r="G19" s="30" t="s">
        <v>17</v>
      </c>
      <c r="H19" s="31">
        <v>312.1875</v>
      </c>
      <c r="I19" s="31">
        <v>325</v>
      </c>
      <c r="J19" s="31">
        <v>327</v>
      </c>
      <c r="K19" s="31">
        <v>300</v>
      </c>
      <c r="L19" s="72">
        <v>300</v>
      </c>
      <c r="M19" s="72">
        <v>273</v>
      </c>
      <c r="N19" s="32">
        <v>-8.9999999999999969E-2</v>
      </c>
    </row>
    <row r="20" spans="2:14" ht="15" customHeight="1" x14ac:dyDescent="0.15">
      <c r="B20" s="29" t="s">
        <v>42</v>
      </c>
      <c r="C20" s="30" t="s">
        <v>44</v>
      </c>
      <c r="D20" s="30" t="s">
        <v>46</v>
      </c>
      <c r="E20" s="30" t="s">
        <v>12</v>
      </c>
      <c r="F20" s="30" t="s">
        <v>146</v>
      </c>
      <c r="G20" s="30" t="s">
        <v>17</v>
      </c>
      <c r="H20" s="31">
        <v>247.97560052991957</v>
      </c>
      <c r="I20" s="31">
        <v>306</v>
      </c>
      <c r="J20" s="31">
        <v>268.64049576000002</v>
      </c>
      <c r="K20" s="31">
        <v>360.25227266800005</v>
      </c>
      <c r="L20" s="72">
        <v>365.92048</v>
      </c>
      <c r="M20" s="72">
        <v>323.42048</v>
      </c>
      <c r="N20" s="32">
        <v>-0.10223889052864732</v>
      </c>
    </row>
    <row r="21" spans="2:14" ht="15" customHeight="1" x14ac:dyDescent="0.15">
      <c r="B21" s="29" t="s">
        <v>43</v>
      </c>
      <c r="C21" s="30" t="s">
        <v>43</v>
      </c>
      <c r="D21" s="30" t="s">
        <v>45</v>
      </c>
      <c r="E21" s="30" t="s">
        <v>4</v>
      </c>
      <c r="F21" s="30" t="s">
        <v>146</v>
      </c>
      <c r="G21" s="30" t="s">
        <v>17</v>
      </c>
      <c r="H21" s="31">
        <v>275</v>
      </c>
      <c r="I21" s="31">
        <v>303</v>
      </c>
      <c r="J21" s="31">
        <v>306</v>
      </c>
      <c r="K21" s="31">
        <v>278</v>
      </c>
      <c r="L21" s="72">
        <v>278</v>
      </c>
      <c r="M21" s="72">
        <v>228</v>
      </c>
      <c r="N21" s="32">
        <v>-0.17985611510791366</v>
      </c>
    </row>
    <row r="22" spans="2:14" ht="15" customHeight="1" x14ac:dyDescent="0.15">
      <c r="B22" s="29" t="s">
        <v>42</v>
      </c>
      <c r="C22" s="30" t="s">
        <v>44</v>
      </c>
      <c r="D22" s="30" t="s">
        <v>46</v>
      </c>
      <c r="E22" s="30" t="s">
        <v>12</v>
      </c>
      <c r="F22" s="30" t="s">
        <v>151</v>
      </c>
      <c r="G22" s="30" t="s">
        <v>17</v>
      </c>
      <c r="H22" s="31">
        <v>237.66340494117645</v>
      </c>
      <c r="I22" s="31">
        <v>277.5496</v>
      </c>
      <c r="J22" s="31">
        <v>263.56210399999998</v>
      </c>
      <c r="K22" s="31">
        <v>263.56210399999998</v>
      </c>
      <c r="L22" s="72">
        <v>261.6198</v>
      </c>
      <c r="M22" s="72">
        <v>277.10843373493975</v>
      </c>
      <c r="N22" s="32">
        <v>5.139710728269109E-2</v>
      </c>
    </row>
    <row r="23" spans="2:14" ht="15" customHeight="1" x14ac:dyDescent="0.15">
      <c r="B23" s="29" t="s">
        <v>43</v>
      </c>
      <c r="C23" s="30" t="s">
        <v>43</v>
      </c>
      <c r="D23" s="30" t="s">
        <v>45</v>
      </c>
      <c r="E23" s="30" t="s">
        <v>4</v>
      </c>
      <c r="F23" s="30" t="s">
        <v>151</v>
      </c>
      <c r="G23" s="30" t="s">
        <v>17</v>
      </c>
      <c r="H23" s="31">
        <v>250</v>
      </c>
      <c r="I23" s="31">
        <v>276.5</v>
      </c>
      <c r="J23" s="31">
        <v>318</v>
      </c>
      <c r="K23" s="31">
        <v>278</v>
      </c>
      <c r="L23" s="72">
        <v>278</v>
      </c>
      <c r="M23" s="72">
        <v>225</v>
      </c>
      <c r="N23" s="32">
        <v>-0.19064748201438853</v>
      </c>
    </row>
    <row r="24" spans="2:14" ht="15" customHeight="1" x14ac:dyDescent="0.15">
      <c r="B24" s="29" t="s">
        <v>42</v>
      </c>
      <c r="C24" s="30" t="s">
        <v>44</v>
      </c>
      <c r="D24" s="30" t="s">
        <v>46</v>
      </c>
      <c r="E24" s="30" t="s">
        <v>12</v>
      </c>
      <c r="F24" s="30" t="s">
        <v>35</v>
      </c>
      <c r="G24" s="30" t="s">
        <v>17</v>
      </c>
      <c r="H24" s="31">
        <v>67</v>
      </c>
      <c r="I24" s="31">
        <v>63</v>
      </c>
      <c r="J24" s="31">
        <v>63</v>
      </c>
      <c r="K24" s="31">
        <v>82.417582417582409</v>
      </c>
      <c r="L24" s="72">
        <v>88.125</v>
      </c>
      <c r="M24" s="72">
        <v>90.361445783132538</v>
      </c>
      <c r="N24" s="32">
        <v>9.6385542168675009E-2</v>
      </c>
    </row>
    <row r="25" spans="2:14" ht="15" customHeight="1" x14ac:dyDescent="0.15">
      <c r="B25" s="29" t="s">
        <v>43</v>
      </c>
      <c r="C25" s="30" t="s">
        <v>43</v>
      </c>
      <c r="D25" s="30" t="s">
        <v>45</v>
      </c>
      <c r="E25" s="30" t="s">
        <v>4</v>
      </c>
      <c r="F25" s="30" t="s">
        <v>35</v>
      </c>
      <c r="G25" s="30" t="s">
        <v>17</v>
      </c>
      <c r="H25" s="31">
        <v>250</v>
      </c>
      <c r="I25" s="31">
        <v>250</v>
      </c>
      <c r="J25" s="31">
        <v>250</v>
      </c>
      <c r="K25" s="31">
        <v>250</v>
      </c>
      <c r="L25" s="72">
        <v>262.5</v>
      </c>
      <c r="M25" s="72">
        <v>250</v>
      </c>
      <c r="N25" s="32">
        <v>0</v>
      </c>
    </row>
    <row r="26" spans="2:14" ht="15" customHeight="1" x14ac:dyDescent="0.15">
      <c r="B26" s="29" t="s">
        <v>42</v>
      </c>
      <c r="C26" s="30" t="s">
        <v>44</v>
      </c>
      <c r="D26" s="30" t="s">
        <v>46</v>
      </c>
      <c r="E26" s="30" t="s">
        <v>12</v>
      </c>
      <c r="F26" s="30" t="s">
        <v>36</v>
      </c>
      <c r="G26" s="30" t="s">
        <v>17</v>
      </c>
      <c r="H26" s="31">
        <v>75</v>
      </c>
      <c r="I26" s="31">
        <v>112.10069999999999</v>
      </c>
      <c r="J26" s="31">
        <v>110.964175</v>
      </c>
      <c r="K26" s="31">
        <v>150</v>
      </c>
      <c r="L26" s="72">
        <v>150</v>
      </c>
      <c r="M26" s="72">
        <v>150</v>
      </c>
      <c r="N26" s="32">
        <v>0</v>
      </c>
    </row>
    <row r="27" spans="2:14" ht="15" customHeight="1" x14ac:dyDescent="0.15">
      <c r="B27" s="29" t="s">
        <v>43</v>
      </c>
      <c r="C27" s="30" t="s">
        <v>43</v>
      </c>
      <c r="D27" s="30" t="s">
        <v>45</v>
      </c>
      <c r="E27" s="30" t="s">
        <v>4</v>
      </c>
      <c r="F27" s="30" t="s">
        <v>36</v>
      </c>
      <c r="G27" s="30" t="s">
        <v>17</v>
      </c>
      <c r="H27" s="31">
        <v>200</v>
      </c>
      <c r="I27" s="31">
        <v>235</v>
      </c>
      <c r="J27" s="31">
        <v>235</v>
      </c>
      <c r="K27" s="31">
        <v>242.5</v>
      </c>
      <c r="L27" s="72">
        <v>235</v>
      </c>
      <c r="M27" s="72">
        <v>150</v>
      </c>
      <c r="N27" s="32">
        <v>-0.38144329896907214</v>
      </c>
    </row>
    <row r="28" spans="2:14" ht="15" customHeight="1" x14ac:dyDescent="0.15">
      <c r="B28" s="29" t="s">
        <v>42</v>
      </c>
      <c r="C28" s="30" t="s">
        <v>44</v>
      </c>
      <c r="D28" s="30" t="s">
        <v>46</v>
      </c>
      <c r="E28" s="30" t="s">
        <v>12</v>
      </c>
      <c r="F28" s="30" t="s">
        <v>37</v>
      </c>
      <c r="G28" s="30" t="s">
        <v>17</v>
      </c>
      <c r="H28" s="31">
        <v>45</v>
      </c>
      <c r="I28" s="31">
        <v>47.5</v>
      </c>
      <c r="J28" s="31">
        <v>47.5</v>
      </c>
      <c r="K28" s="31">
        <v>75</v>
      </c>
      <c r="L28" s="72">
        <v>75</v>
      </c>
      <c r="M28" s="72">
        <v>75</v>
      </c>
      <c r="N28" s="32">
        <v>0</v>
      </c>
    </row>
    <row r="29" spans="2:14" ht="15" customHeight="1" x14ac:dyDescent="0.15">
      <c r="B29" s="29" t="s">
        <v>43</v>
      </c>
      <c r="C29" s="30" t="s">
        <v>43</v>
      </c>
      <c r="D29" s="30" t="s">
        <v>45</v>
      </c>
      <c r="E29" s="30" t="s">
        <v>4</v>
      </c>
      <c r="F29" s="30" t="s">
        <v>37</v>
      </c>
      <c r="G29" s="30" t="s">
        <v>17</v>
      </c>
      <c r="H29" s="31">
        <v>135</v>
      </c>
      <c r="I29" s="31">
        <v>135</v>
      </c>
      <c r="J29" s="31">
        <v>135</v>
      </c>
      <c r="K29" s="31">
        <v>175</v>
      </c>
      <c r="L29" s="72">
        <v>187.5</v>
      </c>
      <c r="M29" s="72">
        <v>155</v>
      </c>
      <c r="N29" s="32">
        <v>-0.11428571428571432</v>
      </c>
    </row>
    <row r="30" spans="2:14" ht="15" customHeight="1" x14ac:dyDescent="0.15">
      <c r="B30" s="29" t="s">
        <v>42</v>
      </c>
      <c r="C30" s="30" t="s">
        <v>44</v>
      </c>
      <c r="D30" s="30" t="s">
        <v>46</v>
      </c>
      <c r="E30" s="30" t="s">
        <v>12</v>
      </c>
      <c r="F30" s="30" t="s">
        <v>38</v>
      </c>
      <c r="G30" s="30" t="s">
        <v>17</v>
      </c>
      <c r="H30" s="31">
        <v>1176.4705882352941</v>
      </c>
      <c r="I30" s="31">
        <v>1296.2352941176471</v>
      </c>
      <c r="J30" s="31">
        <v>1441.115875</v>
      </c>
      <c r="K30" s="31">
        <v>1416</v>
      </c>
      <c r="L30" s="72">
        <v>1416</v>
      </c>
      <c r="M30" s="72">
        <v>1416</v>
      </c>
      <c r="N30" s="32">
        <v>0</v>
      </c>
    </row>
    <row r="31" spans="2:14" ht="15" customHeight="1" x14ac:dyDescent="0.15">
      <c r="B31" s="29" t="s">
        <v>43</v>
      </c>
      <c r="C31" s="30" t="s">
        <v>43</v>
      </c>
      <c r="D31" s="30" t="s">
        <v>45</v>
      </c>
      <c r="E31" s="30" t="s">
        <v>4</v>
      </c>
      <c r="F31" s="30" t="s">
        <v>38</v>
      </c>
      <c r="G31" s="30" t="s">
        <v>17</v>
      </c>
      <c r="H31" s="31">
        <v>1500</v>
      </c>
      <c r="I31" s="31">
        <v>1500</v>
      </c>
      <c r="J31" s="31">
        <v>1500</v>
      </c>
      <c r="K31" s="31">
        <v>1500</v>
      </c>
      <c r="L31" s="72">
        <v>1200</v>
      </c>
      <c r="M31" s="72">
        <v>1050</v>
      </c>
      <c r="N31" s="32">
        <v>-0.30000000000000004</v>
      </c>
    </row>
    <row r="32" spans="2:14" ht="15" customHeight="1" x14ac:dyDescent="0.15">
      <c r="B32" s="29" t="s">
        <v>42</v>
      </c>
      <c r="C32" s="30" t="s">
        <v>44</v>
      </c>
      <c r="D32" s="30" t="s">
        <v>46</v>
      </c>
      <c r="E32" s="30" t="s">
        <v>12</v>
      </c>
      <c r="F32" s="30" t="s">
        <v>65</v>
      </c>
      <c r="G32" s="30" t="s">
        <v>22</v>
      </c>
      <c r="H32" s="31">
        <v>330.45857679549727</v>
      </c>
      <c r="I32" s="31">
        <v>362.03214732958105</v>
      </c>
      <c r="J32" s="31">
        <v>360.58575691291435</v>
      </c>
      <c r="K32" s="31">
        <v>372.13504971428574</v>
      </c>
      <c r="L32" s="72">
        <v>369.65510399999999</v>
      </c>
      <c r="M32" s="72">
        <v>371.44426062650598</v>
      </c>
      <c r="N32" s="32">
        <v>-1.8562860131291492E-3</v>
      </c>
    </row>
    <row r="33" spans="2:14" ht="15" customHeight="1" x14ac:dyDescent="0.15">
      <c r="B33" s="29" t="s">
        <v>43</v>
      </c>
      <c r="C33" s="30" t="s">
        <v>43</v>
      </c>
      <c r="D33" s="30" t="s">
        <v>45</v>
      </c>
      <c r="E33" s="30" t="s">
        <v>4</v>
      </c>
      <c r="F33" s="30" t="s">
        <v>65</v>
      </c>
      <c r="G33" s="30" t="s">
        <v>22</v>
      </c>
      <c r="H33" s="31">
        <v>311.81397058823529</v>
      </c>
      <c r="I33" s="31">
        <v>315.16964285714283</v>
      </c>
      <c r="J33" s="31">
        <v>326.74107142857144</v>
      </c>
      <c r="K33" s="31">
        <v>309.85714285714283</v>
      </c>
      <c r="L33" s="72">
        <v>309.14285714285717</v>
      </c>
      <c r="M33" s="72">
        <v>279.71428571428572</v>
      </c>
      <c r="N33" s="32">
        <v>-9.7279852466574335E-2</v>
      </c>
    </row>
    <row r="34" spans="2:14" ht="15" customHeight="1" x14ac:dyDescent="0.15">
      <c r="B34" s="29" t="s">
        <v>42</v>
      </c>
      <c r="C34" s="30" t="s">
        <v>44</v>
      </c>
      <c r="D34" s="30" t="s">
        <v>46</v>
      </c>
      <c r="E34" s="30" t="s">
        <v>12</v>
      </c>
      <c r="F34" s="30" t="s">
        <v>146</v>
      </c>
      <c r="G34" s="30" t="s">
        <v>22</v>
      </c>
      <c r="H34" s="31">
        <v>257.56580026495976</v>
      </c>
      <c r="I34" s="31">
        <v>310.03264021196782</v>
      </c>
      <c r="J34" s="31">
        <v>323.60515612396784</v>
      </c>
      <c r="K34" s="31">
        <v>349.51349897136265</v>
      </c>
      <c r="L34" s="72">
        <v>357.27274</v>
      </c>
      <c r="M34" s="72">
        <v>337.73734843373495</v>
      </c>
      <c r="N34" s="32">
        <v>-3.3692977731290985E-2</v>
      </c>
    </row>
    <row r="35" spans="2:14" ht="15" customHeight="1" x14ac:dyDescent="0.15">
      <c r="B35" s="29" t="s">
        <v>43</v>
      </c>
      <c r="C35" s="30" t="s">
        <v>43</v>
      </c>
      <c r="D35" s="30" t="s">
        <v>45</v>
      </c>
      <c r="E35" s="30" t="s">
        <v>4</v>
      </c>
      <c r="F35" s="30" t="s">
        <v>146</v>
      </c>
      <c r="G35" s="30" t="s">
        <v>22</v>
      </c>
      <c r="H35" s="31">
        <v>261.12647058823529</v>
      </c>
      <c r="I35" s="31">
        <v>284.67857142857144</v>
      </c>
      <c r="J35" s="31">
        <v>282.67857142857144</v>
      </c>
      <c r="K35" s="31">
        <v>285.57142857142856</v>
      </c>
      <c r="L35" s="72">
        <v>285.57142857142856</v>
      </c>
      <c r="M35" s="72">
        <v>244.71428571428572</v>
      </c>
      <c r="N35" s="32">
        <v>-0.1430715357678839</v>
      </c>
    </row>
    <row r="36" spans="2:14" ht="15" customHeight="1" x14ac:dyDescent="0.15">
      <c r="B36" s="29" t="s">
        <v>42</v>
      </c>
      <c r="C36" s="30" t="s">
        <v>44</v>
      </c>
      <c r="D36" s="30" t="s">
        <v>46</v>
      </c>
      <c r="E36" s="30" t="s">
        <v>12</v>
      </c>
      <c r="F36" s="30" t="s">
        <v>151</v>
      </c>
      <c r="G36" s="30" t="s">
        <v>22</v>
      </c>
      <c r="H36" s="31">
        <v>253.99410247058822</v>
      </c>
      <c r="I36" s="31">
        <v>307.17528197647056</v>
      </c>
      <c r="J36" s="31">
        <v>309.71789607647054</v>
      </c>
      <c r="K36" s="31">
        <v>313.77176145934061</v>
      </c>
      <c r="L36" s="72">
        <v>316.19896</v>
      </c>
      <c r="M36" s="72">
        <v>311.14564674698795</v>
      </c>
      <c r="N36" s="32">
        <v>-8.3695062300657153E-3</v>
      </c>
    </row>
    <row r="37" spans="2:14" ht="15" customHeight="1" x14ac:dyDescent="0.15">
      <c r="B37" s="29" t="s">
        <v>43</v>
      </c>
      <c r="C37" s="30" t="s">
        <v>43</v>
      </c>
      <c r="D37" s="30" t="s">
        <v>45</v>
      </c>
      <c r="E37" s="30" t="s">
        <v>4</v>
      </c>
      <c r="F37" s="30" t="s">
        <v>151</v>
      </c>
      <c r="G37" s="30" t="s">
        <v>22</v>
      </c>
      <c r="H37" s="31">
        <v>260.97647058823532</v>
      </c>
      <c r="I37" s="31">
        <v>273.66666666666669</v>
      </c>
      <c r="J37" s="31">
        <v>291.83333333333331</v>
      </c>
      <c r="K37" s="31">
        <v>286.83333333333331</v>
      </c>
      <c r="L37" s="72">
        <v>286.83333333333331</v>
      </c>
      <c r="M37" s="72">
        <v>238.33333333333334</v>
      </c>
      <c r="N37" s="32">
        <v>-0.16908773968622881</v>
      </c>
    </row>
    <row r="38" spans="2:14" ht="15" customHeight="1" x14ac:dyDescent="0.15">
      <c r="B38" s="29" t="s">
        <v>42</v>
      </c>
      <c r="C38" s="30" t="s">
        <v>44</v>
      </c>
      <c r="D38" s="30" t="s">
        <v>46</v>
      </c>
      <c r="E38" s="30" t="s">
        <v>12</v>
      </c>
      <c r="F38" s="30" t="s">
        <v>35</v>
      </c>
      <c r="G38" s="30" t="s">
        <v>22</v>
      </c>
      <c r="H38" s="31">
        <v>115.01559999999999</v>
      </c>
      <c r="I38" s="31">
        <v>120.84633333333333</v>
      </c>
      <c r="J38" s="31">
        <v>120.55491666666667</v>
      </c>
      <c r="K38" s="31">
        <v>139.28351648351651</v>
      </c>
      <c r="L38" s="72">
        <v>140.42500000000001</v>
      </c>
      <c r="M38" s="72">
        <v>140.87228915662649</v>
      </c>
      <c r="N38" s="32">
        <v>1.1406753025926086E-2</v>
      </c>
    </row>
    <row r="39" spans="2:14" ht="15" customHeight="1" x14ac:dyDescent="0.15">
      <c r="B39" s="29" t="s">
        <v>43</v>
      </c>
      <c r="C39" s="30" t="s">
        <v>43</v>
      </c>
      <c r="D39" s="30" t="s">
        <v>45</v>
      </c>
      <c r="E39" s="30" t="s">
        <v>4</v>
      </c>
      <c r="F39" s="30" t="s">
        <v>35</v>
      </c>
      <c r="G39" s="30" t="s">
        <v>22</v>
      </c>
      <c r="H39" s="31">
        <v>250</v>
      </c>
      <c r="I39" s="31">
        <v>252.14285714285714</v>
      </c>
      <c r="J39" s="31">
        <v>241.42857142857142</v>
      </c>
      <c r="K39" s="31">
        <v>255.71428571428572</v>
      </c>
      <c r="L39" s="72">
        <v>273.33333333333331</v>
      </c>
      <c r="M39" s="72">
        <v>250</v>
      </c>
      <c r="N39" s="32">
        <v>-2.2346368715083775E-2</v>
      </c>
    </row>
    <row r="40" spans="2:14" ht="15" customHeight="1" x14ac:dyDescent="0.15">
      <c r="B40" s="29" t="s">
        <v>42</v>
      </c>
      <c r="C40" s="30" t="s">
        <v>44</v>
      </c>
      <c r="D40" s="30" t="s">
        <v>46</v>
      </c>
      <c r="E40" s="30" t="s">
        <v>12</v>
      </c>
      <c r="F40" s="30" t="s">
        <v>36</v>
      </c>
      <c r="G40" s="30" t="s">
        <v>22</v>
      </c>
      <c r="H40" s="31">
        <v>130.40046666666666</v>
      </c>
      <c r="I40" s="31">
        <v>129.05034999999998</v>
      </c>
      <c r="J40" s="31">
        <v>128.48208750000001</v>
      </c>
      <c r="K40" s="31">
        <v>170.95970695970695</v>
      </c>
      <c r="L40" s="72">
        <v>173.75</v>
      </c>
      <c r="M40" s="72">
        <v>176.5</v>
      </c>
      <c r="N40" s="32">
        <v>3.2407010627356847E-2</v>
      </c>
    </row>
    <row r="41" spans="2:14" ht="15" customHeight="1" x14ac:dyDescent="0.15">
      <c r="B41" s="29" t="s">
        <v>43</v>
      </c>
      <c r="C41" s="30" t="s">
        <v>43</v>
      </c>
      <c r="D41" s="30" t="s">
        <v>45</v>
      </c>
      <c r="E41" s="30" t="s">
        <v>4</v>
      </c>
      <c r="F41" s="30" t="s">
        <v>36</v>
      </c>
      <c r="G41" s="30" t="s">
        <v>22</v>
      </c>
      <c r="H41" s="31">
        <v>210</v>
      </c>
      <c r="I41" s="31">
        <v>212.14285714285714</v>
      </c>
      <c r="J41" s="31">
        <v>215.71428571428572</v>
      </c>
      <c r="K41" s="31">
        <v>226.66666666666666</v>
      </c>
      <c r="L41" s="72">
        <v>212</v>
      </c>
      <c r="M41" s="72">
        <v>185</v>
      </c>
      <c r="N41" s="32">
        <v>-0.18382352941176472</v>
      </c>
    </row>
    <row r="42" spans="2:14" ht="15" customHeight="1" x14ac:dyDescent="0.15">
      <c r="B42" s="29" t="s">
        <v>42</v>
      </c>
      <c r="C42" s="30" t="s">
        <v>44</v>
      </c>
      <c r="D42" s="30" t="s">
        <v>46</v>
      </c>
      <c r="E42" s="30" t="s">
        <v>12</v>
      </c>
      <c r="F42" s="30" t="s">
        <v>37</v>
      </c>
      <c r="G42" s="30" t="s">
        <v>22</v>
      </c>
      <c r="H42" s="31">
        <v>82.907799999999995</v>
      </c>
      <c r="I42" s="31">
        <v>77.42316666666666</v>
      </c>
      <c r="J42" s="31">
        <v>77.277458333333342</v>
      </c>
      <c r="K42" s="31">
        <v>107.57582417582417</v>
      </c>
      <c r="L42" s="72">
        <v>109.25</v>
      </c>
      <c r="M42" s="72">
        <v>109.90602409638555</v>
      </c>
      <c r="N42" s="32">
        <v>2.1660999935755543E-2</v>
      </c>
    </row>
    <row r="43" spans="2:14" ht="15" customHeight="1" x14ac:dyDescent="0.15">
      <c r="B43" s="29" t="s">
        <v>43</v>
      </c>
      <c r="C43" s="30" t="s">
        <v>43</v>
      </c>
      <c r="D43" s="30" t="s">
        <v>45</v>
      </c>
      <c r="E43" s="30" t="s">
        <v>4</v>
      </c>
      <c r="F43" s="30" t="s">
        <v>37</v>
      </c>
      <c r="G43" s="30" t="s">
        <v>22</v>
      </c>
      <c r="H43" s="31">
        <v>142</v>
      </c>
      <c r="I43" s="31">
        <v>137.14285714285714</v>
      </c>
      <c r="J43" s="31">
        <v>172.85714285714286</v>
      </c>
      <c r="K43" s="31">
        <v>197.85714285714286</v>
      </c>
      <c r="L43" s="72">
        <v>222.5</v>
      </c>
      <c r="M43" s="72">
        <v>205.83333333333334</v>
      </c>
      <c r="N43" s="32">
        <v>4.031287605294831E-2</v>
      </c>
    </row>
    <row r="44" spans="2:14" ht="15" customHeight="1" x14ac:dyDescent="0.15">
      <c r="B44" s="29" t="s">
        <v>42</v>
      </c>
      <c r="C44" s="30" t="s">
        <v>44</v>
      </c>
      <c r="D44" s="30" t="s">
        <v>46</v>
      </c>
      <c r="E44" s="30" t="s">
        <v>12</v>
      </c>
      <c r="F44" s="30" t="s">
        <v>38</v>
      </c>
      <c r="G44" s="30" t="s">
        <v>22</v>
      </c>
      <c r="H44" s="31">
        <v>1425.2061176470586</v>
      </c>
      <c r="I44" s="31">
        <v>1423.6717647058822</v>
      </c>
      <c r="J44" s="31">
        <v>1525.1170563725491</v>
      </c>
      <c r="K44" s="31">
        <v>1464.4021978021979</v>
      </c>
      <c r="L44" s="72">
        <v>1485.0250000000001</v>
      </c>
      <c r="M44" s="72">
        <v>1493.1060240963857</v>
      </c>
      <c r="N44" s="32">
        <v>1.9601053820642367E-2</v>
      </c>
    </row>
    <row r="45" spans="2:14" ht="15" customHeight="1" x14ac:dyDescent="0.15">
      <c r="B45" s="29" t="s">
        <v>43</v>
      </c>
      <c r="C45" s="30" t="s">
        <v>43</v>
      </c>
      <c r="D45" s="30" t="s">
        <v>45</v>
      </c>
      <c r="E45" s="30" t="s">
        <v>4</v>
      </c>
      <c r="F45" s="30" t="s">
        <v>38</v>
      </c>
      <c r="G45" s="30" t="s">
        <v>22</v>
      </c>
      <c r="H45" s="31">
        <v>1600</v>
      </c>
      <c r="I45" s="31">
        <v>1600</v>
      </c>
      <c r="J45" s="31">
        <v>1588.1428571428571</v>
      </c>
      <c r="K45" s="31">
        <v>1573.8571428571429</v>
      </c>
      <c r="L45" s="72">
        <v>1527.8333333333333</v>
      </c>
      <c r="M45" s="72">
        <v>1194.5</v>
      </c>
      <c r="N45" s="32">
        <v>-0.24103657983116999</v>
      </c>
    </row>
    <row r="46" spans="2:14" ht="15" customHeight="1" x14ac:dyDescent="0.15">
      <c r="B46" s="29" t="s">
        <v>42</v>
      </c>
      <c r="C46" s="30" t="s">
        <v>44</v>
      </c>
      <c r="D46" s="30" t="s">
        <v>46</v>
      </c>
      <c r="E46" s="30" t="s">
        <v>12</v>
      </c>
      <c r="F46" s="30" t="s">
        <v>65</v>
      </c>
      <c r="G46" s="30" t="s">
        <v>20</v>
      </c>
      <c r="H46" s="31">
        <v>383</v>
      </c>
      <c r="I46" s="31">
        <v>425</v>
      </c>
      <c r="J46" s="31">
        <v>427</v>
      </c>
      <c r="K46" s="31">
        <v>427</v>
      </c>
      <c r="L46" s="72">
        <v>427</v>
      </c>
      <c r="M46" s="72">
        <v>427</v>
      </c>
      <c r="N46" s="32">
        <v>0</v>
      </c>
    </row>
    <row r="47" spans="2:14" ht="15" customHeight="1" x14ac:dyDescent="0.15">
      <c r="B47" s="29" t="s">
        <v>43</v>
      </c>
      <c r="C47" s="30" t="s">
        <v>43</v>
      </c>
      <c r="D47" s="30" t="s">
        <v>45</v>
      </c>
      <c r="E47" s="30" t="s">
        <v>4</v>
      </c>
      <c r="F47" s="30" t="s">
        <v>65</v>
      </c>
      <c r="G47" s="30" t="s">
        <v>20</v>
      </c>
      <c r="H47" s="31">
        <v>339</v>
      </c>
      <c r="I47" s="31">
        <v>350</v>
      </c>
      <c r="J47" s="31">
        <v>412</v>
      </c>
      <c r="K47" s="31">
        <v>412</v>
      </c>
      <c r="L47" s="72">
        <v>412</v>
      </c>
      <c r="M47" s="72">
        <v>412</v>
      </c>
      <c r="N47" s="32">
        <v>0</v>
      </c>
    </row>
    <row r="48" spans="2:14" ht="15" customHeight="1" x14ac:dyDescent="0.15">
      <c r="B48" s="29" t="s">
        <v>42</v>
      </c>
      <c r="C48" s="30" t="s">
        <v>44</v>
      </c>
      <c r="D48" s="30" t="s">
        <v>46</v>
      </c>
      <c r="E48" s="30" t="s">
        <v>12</v>
      </c>
      <c r="F48" s="30" t="s">
        <v>146</v>
      </c>
      <c r="G48" s="30" t="s">
        <v>20</v>
      </c>
      <c r="H48" s="31">
        <v>306</v>
      </c>
      <c r="I48" s="31">
        <v>425</v>
      </c>
      <c r="J48" s="31">
        <v>427</v>
      </c>
      <c r="K48" s="31">
        <v>427</v>
      </c>
      <c r="L48" s="72">
        <v>427</v>
      </c>
      <c r="M48" s="72">
        <v>427</v>
      </c>
      <c r="N48" s="32">
        <v>0</v>
      </c>
    </row>
    <row r="49" spans="2:14" ht="15" customHeight="1" x14ac:dyDescent="0.15">
      <c r="B49" s="29" t="s">
        <v>43</v>
      </c>
      <c r="C49" s="30" t="s">
        <v>43</v>
      </c>
      <c r="D49" s="30" t="s">
        <v>45</v>
      </c>
      <c r="E49" s="30" t="s">
        <v>4</v>
      </c>
      <c r="F49" s="30" t="s">
        <v>146</v>
      </c>
      <c r="G49" s="30" t="s">
        <v>20</v>
      </c>
      <c r="H49" s="31">
        <v>339</v>
      </c>
      <c r="I49" s="31">
        <v>350</v>
      </c>
      <c r="J49" s="31">
        <v>350</v>
      </c>
      <c r="K49" s="31">
        <v>350</v>
      </c>
      <c r="L49" s="72">
        <v>350</v>
      </c>
      <c r="M49" s="72">
        <v>342</v>
      </c>
      <c r="N49" s="32">
        <v>-2.2857142857142909E-2</v>
      </c>
    </row>
    <row r="50" spans="2:14" ht="15" customHeight="1" x14ac:dyDescent="0.15">
      <c r="B50" s="29" t="s">
        <v>42</v>
      </c>
      <c r="C50" s="30" t="s">
        <v>44</v>
      </c>
      <c r="D50" s="30" t="s">
        <v>46</v>
      </c>
      <c r="E50" s="30" t="s">
        <v>12</v>
      </c>
      <c r="F50" s="30" t="s">
        <v>151</v>
      </c>
      <c r="G50" s="30" t="s">
        <v>20</v>
      </c>
      <c r="H50" s="31">
        <v>358</v>
      </c>
      <c r="I50" s="31">
        <v>425</v>
      </c>
      <c r="J50" s="31">
        <v>427</v>
      </c>
      <c r="K50" s="31">
        <v>427</v>
      </c>
      <c r="L50" s="72">
        <v>427</v>
      </c>
      <c r="M50" s="72">
        <v>427</v>
      </c>
      <c r="N50" s="32">
        <v>0</v>
      </c>
    </row>
    <row r="51" spans="2:14" ht="15" customHeight="1" x14ac:dyDescent="0.15">
      <c r="B51" s="29" t="s">
        <v>43</v>
      </c>
      <c r="C51" s="30" t="s">
        <v>43</v>
      </c>
      <c r="D51" s="30" t="s">
        <v>45</v>
      </c>
      <c r="E51" s="30" t="s">
        <v>4</v>
      </c>
      <c r="F51" s="30" t="s">
        <v>151</v>
      </c>
      <c r="G51" s="30" t="s">
        <v>20</v>
      </c>
      <c r="H51" s="31">
        <v>339</v>
      </c>
      <c r="I51" s="31">
        <v>350</v>
      </c>
      <c r="J51" s="31">
        <v>365</v>
      </c>
      <c r="K51" s="31">
        <v>365</v>
      </c>
      <c r="L51" s="72">
        <v>365</v>
      </c>
      <c r="M51" s="72">
        <v>365</v>
      </c>
      <c r="N51" s="32">
        <v>0</v>
      </c>
    </row>
    <row r="52" spans="2:14" ht="15" customHeight="1" x14ac:dyDescent="0.15">
      <c r="B52" s="29" t="s">
        <v>42</v>
      </c>
      <c r="C52" s="30" t="s">
        <v>44</v>
      </c>
      <c r="D52" s="30" t="s">
        <v>46</v>
      </c>
      <c r="E52" s="30" t="s">
        <v>12</v>
      </c>
      <c r="F52" s="30" t="s">
        <v>35</v>
      </c>
      <c r="G52" s="30" t="s">
        <v>20</v>
      </c>
      <c r="H52" s="31">
        <v>242</v>
      </c>
      <c r="I52" s="31">
        <v>250</v>
      </c>
      <c r="J52" s="31">
        <v>250</v>
      </c>
      <c r="K52" s="31">
        <v>250</v>
      </c>
      <c r="L52" s="72">
        <v>250</v>
      </c>
      <c r="M52" s="72">
        <v>250</v>
      </c>
      <c r="N52" s="32">
        <v>0</v>
      </c>
    </row>
    <row r="53" spans="2:14" ht="15" customHeight="1" x14ac:dyDescent="0.15">
      <c r="B53" s="29" t="s">
        <v>43</v>
      </c>
      <c r="C53" s="30" t="s">
        <v>43</v>
      </c>
      <c r="D53" s="30" t="s">
        <v>45</v>
      </c>
      <c r="E53" s="30" t="s">
        <v>4</v>
      </c>
      <c r="F53" s="30" t="s">
        <v>35</v>
      </c>
      <c r="G53" s="30" t="s">
        <v>20</v>
      </c>
      <c r="H53" s="31">
        <v>350</v>
      </c>
      <c r="I53" s="31">
        <v>350</v>
      </c>
      <c r="J53" s="31">
        <v>290</v>
      </c>
      <c r="K53" s="31">
        <v>350</v>
      </c>
      <c r="L53" s="72">
        <v>350</v>
      </c>
      <c r="M53" s="72">
        <v>350</v>
      </c>
      <c r="N53" s="32">
        <v>0</v>
      </c>
    </row>
    <row r="54" spans="2:14" ht="15" customHeight="1" x14ac:dyDescent="0.15">
      <c r="B54" s="29" t="s">
        <v>42</v>
      </c>
      <c r="C54" s="30" t="s">
        <v>44</v>
      </c>
      <c r="D54" s="30" t="s">
        <v>46</v>
      </c>
      <c r="E54" s="30" t="s">
        <v>12</v>
      </c>
      <c r="F54" s="30" t="s">
        <v>36</v>
      </c>
      <c r="G54" s="30" t="s">
        <v>20</v>
      </c>
      <c r="H54" s="31">
        <v>242</v>
      </c>
      <c r="I54" s="31">
        <v>242</v>
      </c>
      <c r="J54" s="31">
        <v>242</v>
      </c>
      <c r="K54" s="31">
        <v>242</v>
      </c>
      <c r="L54" s="72">
        <v>242</v>
      </c>
      <c r="M54" s="72">
        <v>242</v>
      </c>
      <c r="N54" s="32">
        <v>0</v>
      </c>
    </row>
    <row r="55" spans="2:14" ht="15" customHeight="1" x14ac:dyDescent="0.15">
      <c r="B55" s="29" t="s">
        <v>43</v>
      </c>
      <c r="C55" s="30" t="s">
        <v>43</v>
      </c>
      <c r="D55" s="30" t="s">
        <v>45</v>
      </c>
      <c r="E55" s="30" t="s">
        <v>4</v>
      </c>
      <c r="F55" s="30" t="s">
        <v>36</v>
      </c>
      <c r="G55" s="30" t="s">
        <v>20</v>
      </c>
      <c r="H55" s="31">
        <v>300</v>
      </c>
      <c r="I55" s="31">
        <v>300</v>
      </c>
      <c r="J55" s="31">
        <v>300</v>
      </c>
      <c r="K55" s="31">
        <v>300</v>
      </c>
      <c r="L55" s="72">
        <v>275</v>
      </c>
      <c r="M55" s="72">
        <v>275</v>
      </c>
      <c r="N55" s="32">
        <v>-8.333333333333337E-2</v>
      </c>
    </row>
    <row r="56" spans="2:14" ht="15" customHeight="1" x14ac:dyDescent="0.15">
      <c r="B56" s="29" t="s">
        <v>42</v>
      </c>
      <c r="C56" s="30" t="s">
        <v>44</v>
      </c>
      <c r="D56" s="30" t="s">
        <v>46</v>
      </c>
      <c r="E56" s="30" t="s">
        <v>12</v>
      </c>
      <c r="F56" s="30" t="s">
        <v>37</v>
      </c>
      <c r="G56" s="30" t="s">
        <v>20</v>
      </c>
      <c r="H56" s="31">
        <v>242</v>
      </c>
      <c r="I56" s="31">
        <v>242</v>
      </c>
      <c r="J56" s="31">
        <v>242</v>
      </c>
      <c r="K56" s="31">
        <v>242</v>
      </c>
      <c r="L56" s="72">
        <v>242</v>
      </c>
      <c r="M56" s="72">
        <v>242</v>
      </c>
      <c r="N56" s="32">
        <v>0</v>
      </c>
    </row>
    <row r="57" spans="2:14" ht="15" customHeight="1" x14ac:dyDescent="0.15">
      <c r="B57" s="29" t="s">
        <v>43</v>
      </c>
      <c r="C57" s="30" t="s">
        <v>43</v>
      </c>
      <c r="D57" s="30" t="s">
        <v>45</v>
      </c>
      <c r="E57" s="30" t="s">
        <v>4</v>
      </c>
      <c r="F57" s="30" t="s">
        <v>37</v>
      </c>
      <c r="G57" s="30" t="s">
        <v>20</v>
      </c>
      <c r="H57" s="31">
        <v>250</v>
      </c>
      <c r="I57" s="31">
        <v>250</v>
      </c>
      <c r="J57" s="31">
        <v>500</v>
      </c>
      <c r="K57" s="31">
        <v>500</v>
      </c>
      <c r="L57" s="72">
        <v>500</v>
      </c>
      <c r="M57" s="72">
        <v>500</v>
      </c>
      <c r="N57" s="32">
        <v>0</v>
      </c>
    </row>
    <row r="58" spans="2:14" ht="15" customHeight="1" x14ac:dyDescent="0.15">
      <c r="B58" s="29" t="s">
        <v>42</v>
      </c>
      <c r="C58" s="30" t="s">
        <v>44</v>
      </c>
      <c r="D58" s="30" t="s">
        <v>46</v>
      </c>
      <c r="E58" s="30" t="s">
        <v>12</v>
      </c>
      <c r="F58" s="30" t="s">
        <v>38</v>
      </c>
      <c r="G58" s="30" t="s">
        <v>20</v>
      </c>
      <c r="H58" s="31">
        <v>2491</v>
      </c>
      <c r="I58" s="31">
        <v>2491</v>
      </c>
      <c r="J58" s="31">
        <v>2775.0000000000005</v>
      </c>
      <c r="K58" s="31">
        <v>2775.0000000000005</v>
      </c>
      <c r="L58" s="72">
        <v>2775.0000000000005</v>
      </c>
      <c r="M58" s="72">
        <v>2775.0000000000005</v>
      </c>
      <c r="N58" s="32">
        <v>0</v>
      </c>
    </row>
    <row r="59" spans="2:14" ht="15" customHeight="1" x14ac:dyDescent="0.15">
      <c r="B59" s="29" t="s">
        <v>43</v>
      </c>
      <c r="C59" s="30" t="s">
        <v>43</v>
      </c>
      <c r="D59" s="30" t="s">
        <v>45</v>
      </c>
      <c r="E59" s="30" t="s">
        <v>4</v>
      </c>
      <c r="F59" s="30" t="s">
        <v>38</v>
      </c>
      <c r="G59" s="30" t="s">
        <v>20</v>
      </c>
      <c r="H59" s="31">
        <v>3200</v>
      </c>
      <c r="I59" s="31">
        <v>3200</v>
      </c>
      <c r="J59" s="31">
        <v>3200</v>
      </c>
      <c r="K59" s="31">
        <v>3200</v>
      </c>
      <c r="L59" s="72">
        <v>3200</v>
      </c>
      <c r="M59" s="72">
        <v>2200</v>
      </c>
      <c r="N59" s="32">
        <v>-0.3125</v>
      </c>
    </row>
    <row r="61" spans="2:14" ht="45" customHeight="1" x14ac:dyDescent="0.15">
      <c r="B61" s="166" t="s">
        <v>195</v>
      </c>
      <c r="C61" s="167"/>
      <c r="D61" s="168"/>
    </row>
  </sheetData>
  <sheetProtection algorithmName="SHA-512" hashValue="vti/F4S6sWjmKzFuKTUOxwAX93jJdFNSUxjplFMhJko/CueIoY/NB0dcoBmhrO/8RlaB2BBeaCfWY/coTeeKQA==" saltValue="2NHPN8ekyFNoXZlcrx56QA==" spinCount="100000" sheet="1" objects="1" scenarios="1" sort="0" autoFilter="0"/>
  <autoFilter ref="B3:N59" xr:uid="{61DA7824-89DB-014C-8F62-BAC095CC90DA}"/>
  <mergeCells count="2">
    <mergeCell ref="C2:N2"/>
    <mergeCell ref="B61:D61"/>
  </mergeCells>
  <hyperlinks>
    <hyperlink ref="B2" location="'Table of Contents'!A1" display="Home" xr:uid="{00000000-0004-0000-0B00-000000000000}"/>
  </hyperlink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6"/>
  <dimension ref="A1:L41"/>
  <sheetViews>
    <sheetView showGridLines="0" showRowColHeaders="0" workbookViewId="0">
      <selection activeCell="L18" sqref="L18"/>
    </sheetView>
  </sheetViews>
  <sheetFormatPr baseColWidth="10" defaultRowHeight="15" customHeight="1" x14ac:dyDescent="0.2"/>
  <cols>
    <col min="1" max="2" width="0.85546875" style="6" customWidth="1"/>
    <col min="3" max="3" width="0.85546875" style="78" customWidth="1"/>
    <col min="4" max="4" width="12.7109375" style="3" customWidth="1"/>
    <col min="5" max="5" width="15.7109375" style="3" customWidth="1"/>
    <col min="6" max="16384" width="10.7109375" style="3"/>
  </cols>
  <sheetData>
    <row r="1" spans="1:12" s="62" customFormat="1" ht="4" customHeight="1" x14ac:dyDescent="0.2">
      <c r="A1" s="6" t="s">
        <v>136</v>
      </c>
      <c r="B1" s="6"/>
      <c r="F1" s="64">
        <f>MATCH(F$6,'Stats Series'!$3:$3,0)</f>
        <v>8</v>
      </c>
      <c r="G1" s="64">
        <f>MATCH(G$6,'Stats Series'!$3:$3,0)</f>
        <v>9</v>
      </c>
      <c r="H1" s="64">
        <f>MATCH(H$6,'Stats Series'!$3:$3,0)</f>
        <v>10</v>
      </c>
      <c r="I1" s="64">
        <f>MATCH(I$6,'Stats Series'!$3:$3,0)</f>
        <v>11</v>
      </c>
      <c r="J1" s="64">
        <f>MATCH(J$6,'Stats Series'!$3:$3,0)</f>
        <v>12</v>
      </c>
      <c r="K1" s="64">
        <f>MATCH(K$6,'Stats Series'!$3:$3,0)</f>
        <v>13</v>
      </c>
      <c r="L1" s="64">
        <f>MATCH(L$6,'Stats Series'!$3:$3,0)</f>
        <v>14</v>
      </c>
    </row>
    <row r="2" spans="1:12" ht="30" customHeight="1" x14ac:dyDescent="0.2">
      <c r="A2" s="6">
        <f>MATCH(H3,'Stats Series'!$G:$G,0)</f>
        <v>18</v>
      </c>
      <c r="B2" s="63">
        <f>COUNTIF('Stats Series'!$G:$G,H3)+A2-1</f>
        <v>31</v>
      </c>
      <c r="D2" s="12" t="s">
        <v>70</v>
      </c>
      <c r="E2" s="189" t="s">
        <v>114</v>
      </c>
      <c r="F2" s="190"/>
      <c r="G2" s="190"/>
      <c r="H2" s="190"/>
      <c r="I2" s="190"/>
      <c r="J2" s="190"/>
      <c r="K2" s="190"/>
      <c r="L2" s="190"/>
    </row>
    <row r="3" spans="1:12" ht="15" customHeight="1" x14ac:dyDescent="0.2">
      <c r="A3" s="6" t="s">
        <v>109</v>
      </c>
      <c r="D3" s="283" t="s">
        <v>77</v>
      </c>
      <c r="E3" s="284"/>
      <c r="F3" s="210" t="s">
        <v>65</v>
      </c>
      <c r="G3" s="211"/>
      <c r="H3" s="289" t="s">
        <v>17</v>
      </c>
      <c r="I3" s="291"/>
      <c r="J3" s="291"/>
      <c r="K3" s="291"/>
      <c r="L3" s="291"/>
    </row>
    <row r="4" spans="1:12" ht="15" customHeight="1" x14ac:dyDescent="0.2">
      <c r="A4" s="6">
        <f ca="1">MATCH($F$3,INDIRECT(CONCATENATE("'Stats Series'!",ADDRESS($A$2,6),":",ADDRESS($B$2,6))),0)+$A$2-1</f>
        <v>18</v>
      </c>
      <c r="B4" s="6">
        <f ca="1">COUNTIF(INDIRECT(CONCATENATE("'Stats Series'!",ADDRESS($A$2,6),":",ADDRESS($B$2,6))),$F$3)+$A$4-1</f>
        <v>19</v>
      </c>
      <c r="D4" s="285"/>
      <c r="E4" s="286"/>
      <c r="F4" s="289"/>
      <c r="G4" s="290"/>
      <c r="H4" s="289"/>
      <c r="I4" s="291"/>
      <c r="J4" s="291"/>
      <c r="K4" s="291"/>
      <c r="L4" s="291"/>
    </row>
    <row r="5" spans="1:12" ht="15" customHeight="1" x14ac:dyDescent="0.2">
      <c r="D5" s="287"/>
      <c r="E5" s="288"/>
      <c r="F5" s="212"/>
      <c r="G5" s="213"/>
      <c r="H5" s="212"/>
      <c r="I5" s="292"/>
      <c r="J5" s="292"/>
      <c r="K5" s="292"/>
      <c r="L5" s="292"/>
    </row>
    <row r="6" spans="1:12" ht="30" customHeight="1" x14ac:dyDescent="0.2">
      <c r="D6" s="114" t="s">
        <v>137</v>
      </c>
      <c r="E6" s="114" t="s">
        <v>138</v>
      </c>
      <c r="F6" s="114" t="s">
        <v>180</v>
      </c>
      <c r="G6" s="114" t="s">
        <v>184</v>
      </c>
      <c r="H6" s="114" t="s">
        <v>187</v>
      </c>
      <c r="I6" s="114" t="s">
        <v>188</v>
      </c>
      <c r="J6" s="114" t="s">
        <v>194</v>
      </c>
      <c r="K6" s="114" t="s">
        <v>206</v>
      </c>
      <c r="L6" s="114" t="s">
        <v>119</v>
      </c>
    </row>
    <row r="7" spans="1:12" ht="15" customHeight="1" x14ac:dyDescent="0.2">
      <c r="A7" s="6" t="str">
        <f>VLOOKUP(D7,RegionLKUP,2,FALSE)</f>
        <v>Europe</v>
      </c>
      <c r="B7" s="6">
        <f ca="1">MATCH($E7,INDIRECT(CONCATENATE("'Stats Series'!",ADDRESS($A$4,5),":",ADDRESS($B$4,5))),0)+$A$4-1</f>
        <v>18</v>
      </c>
      <c r="D7" s="69" t="s">
        <v>42</v>
      </c>
      <c r="E7" s="69" t="s">
        <v>12</v>
      </c>
      <c r="F7" s="8">
        <f ca="1">IF(ISNUMBER(INDIRECT(CONCATENATE("'Stats Series'!",ADDRESS($B7,F$1)))),INDIRECT(CONCATENATE("'Stats Series'!",ADDRESS($B7,F$1))),NA())</f>
        <v>327.85310985983909</v>
      </c>
      <c r="G7" s="8">
        <f t="shared" ref="G7:J11" ca="1" si="0">IF(ISNUMBER(INDIRECT(CONCATENATE("'Stats Series'!",ADDRESS($B7,G$1)))),INDIRECT(CONCATENATE("'Stats Series'!",ADDRESS($B7,G$1))),NA())</f>
        <v>360.61764705882354</v>
      </c>
      <c r="H7" s="8">
        <f t="shared" ca="1" si="0"/>
        <v>341.33071580882353</v>
      </c>
      <c r="I7" s="8">
        <f t="shared" ca="1" si="0"/>
        <v>380.10381999999998</v>
      </c>
      <c r="J7" s="8">
        <f t="shared" ca="1" si="0"/>
        <v>352.5</v>
      </c>
      <c r="K7" s="8">
        <f t="shared" ref="K7:L11" ca="1" si="1">INDIRECT(CONCATENATE("'Stats Series'!",ADDRESS($B7,K$1)))</f>
        <v>361.44578313253015</v>
      </c>
      <c r="L7" s="9">
        <f ca="1">INDIRECT(CONCATENATE("'Stats Series'!",ADDRESS($B7,L$1)))</f>
        <v>-4.9086686020334724E-2</v>
      </c>
    </row>
    <row r="8" spans="1:12" ht="15" customHeight="1" x14ac:dyDescent="0.2">
      <c r="A8" s="6" t="str">
        <f>VLOOKUP(D8,RegionLKUP,2,FALSE)</f>
        <v>US_CAN</v>
      </c>
      <c r="B8" s="6">
        <f t="shared" ref="B8:B11" ca="1" si="2">MATCH($E8,INDIRECT(CONCATENATE("'Stats Series'!",ADDRESS($A$4,5),":",ADDRESS($B$4,5))),0)+$A$4-1</f>
        <v>19</v>
      </c>
      <c r="D8" s="69" t="s">
        <v>43</v>
      </c>
      <c r="E8" s="69" t="s">
        <v>4</v>
      </c>
      <c r="F8" s="8">
        <f t="shared" ref="F8:F11" ca="1" si="3">IF(ISNUMBER(INDIRECT(CONCATENATE("'Stats Series'!",ADDRESS($B8,F$1)))),INDIRECT(CONCATENATE("'Stats Series'!",ADDRESS($B8,F$1))),NA())</f>
        <v>312.1875</v>
      </c>
      <c r="G8" s="8">
        <f t="shared" ca="1" si="0"/>
        <v>325</v>
      </c>
      <c r="H8" s="8">
        <f t="shared" ca="1" si="0"/>
        <v>327</v>
      </c>
      <c r="I8" s="8">
        <f t="shared" ca="1" si="0"/>
        <v>300</v>
      </c>
      <c r="J8" s="8">
        <f t="shared" ca="1" si="0"/>
        <v>300</v>
      </c>
      <c r="K8" s="8">
        <f t="shared" ca="1" si="1"/>
        <v>273</v>
      </c>
      <c r="L8" s="9">
        <f t="shared" ca="1" si="1"/>
        <v>-8.9999999999999969E-2</v>
      </c>
    </row>
    <row r="9" spans="1:12" ht="15" customHeight="1" x14ac:dyDescent="0.2">
      <c r="A9" s="6" t="e">
        <f>VLOOKUP(D9,RegionLKUP,2,FALSE)</f>
        <v>#N/A</v>
      </c>
      <c r="B9" s="6" t="e">
        <f t="shared" ca="1" si="2"/>
        <v>#N/A</v>
      </c>
      <c r="D9" s="69"/>
      <c r="E9" s="69"/>
      <c r="F9" s="8" t="e">
        <f t="shared" ca="1" si="3"/>
        <v>#N/A</v>
      </c>
      <c r="G9" s="8" t="e">
        <f t="shared" ca="1" si="0"/>
        <v>#N/A</v>
      </c>
      <c r="H9" s="8" t="e">
        <f t="shared" ca="1" si="0"/>
        <v>#N/A</v>
      </c>
      <c r="I9" s="8" t="e">
        <f t="shared" ca="1" si="0"/>
        <v>#N/A</v>
      </c>
      <c r="J9" s="8" t="e">
        <f t="shared" ca="1" si="0"/>
        <v>#N/A</v>
      </c>
      <c r="K9" s="8" t="e">
        <f t="shared" ca="1" si="1"/>
        <v>#N/A</v>
      </c>
      <c r="L9" s="9" t="e">
        <f t="shared" ca="1" si="1"/>
        <v>#N/A</v>
      </c>
    </row>
    <row r="10" spans="1:12" ht="15" customHeight="1" x14ac:dyDescent="0.2">
      <c r="A10" s="6" t="e">
        <f>VLOOKUP(D10,RegionLKUP,2,FALSE)</f>
        <v>#N/A</v>
      </c>
      <c r="B10" s="6" t="e">
        <f t="shared" ca="1" si="2"/>
        <v>#N/A</v>
      </c>
      <c r="D10" s="69"/>
      <c r="E10" s="69"/>
      <c r="F10" s="8" t="e">
        <f t="shared" ca="1" si="3"/>
        <v>#N/A</v>
      </c>
      <c r="G10" s="8" t="e">
        <f t="shared" ca="1" si="0"/>
        <v>#N/A</v>
      </c>
      <c r="H10" s="8" t="e">
        <f t="shared" ca="1" si="0"/>
        <v>#N/A</v>
      </c>
      <c r="I10" s="8" t="e">
        <f t="shared" ca="1" si="0"/>
        <v>#N/A</v>
      </c>
      <c r="J10" s="8" t="e">
        <f t="shared" ca="1" si="0"/>
        <v>#N/A</v>
      </c>
      <c r="K10" s="8" t="e">
        <f t="shared" ca="1" si="1"/>
        <v>#N/A</v>
      </c>
      <c r="L10" s="9" t="e">
        <f t="shared" ca="1" si="1"/>
        <v>#N/A</v>
      </c>
    </row>
    <row r="11" spans="1:12" ht="15" customHeight="1" x14ac:dyDescent="0.2">
      <c r="A11" s="6" t="e">
        <f>VLOOKUP(D11,RegionLKUP,2,FALSE)</f>
        <v>#N/A</v>
      </c>
      <c r="B11" s="6" t="e">
        <f t="shared" ca="1" si="2"/>
        <v>#N/A</v>
      </c>
      <c r="D11" s="69"/>
      <c r="E11" s="69"/>
      <c r="F11" s="8" t="e">
        <f t="shared" ca="1" si="3"/>
        <v>#N/A</v>
      </c>
      <c r="G11" s="8" t="e">
        <f t="shared" ca="1" si="0"/>
        <v>#N/A</v>
      </c>
      <c r="H11" s="8" t="e">
        <f t="shared" ca="1" si="0"/>
        <v>#N/A</v>
      </c>
      <c r="I11" s="8" t="e">
        <f t="shared" ca="1" si="0"/>
        <v>#N/A</v>
      </c>
      <c r="J11" s="8" t="e">
        <f t="shared" ca="1" si="0"/>
        <v>#N/A</v>
      </c>
      <c r="K11" s="8" t="e">
        <f t="shared" ca="1" si="1"/>
        <v>#N/A</v>
      </c>
      <c r="L11" s="9" t="e">
        <f t="shared" ca="1" si="1"/>
        <v>#N/A</v>
      </c>
    </row>
    <row r="13" spans="1:12" ht="15" customHeight="1" x14ac:dyDescent="0.2">
      <c r="D13" s="115" t="str">
        <f>CONCATENATE(H3," ",F3)</f>
        <v>Median Price per kw at 4 kw</v>
      </c>
      <c r="E13" s="116"/>
      <c r="F13" s="116"/>
      <c r="G13" s="116"/>
      <c r="H13" s="116"/>
      <c r="I13" s="116"/>
      <c r="J13" s="116"/>
      <c r="K13" s="117"/>
    </row>
    <row r="14" spans="1:12" ht="15" customHeight="1" x14ac:dyDescent="0.2">
      <c r="D14" s="54"/>
      <c r="E14" s="55"/>
      <c r="F14" s="55"/>
      <c r="G14" s="55"/>
      <c r="H14" s="55"/>
      <c r="I14" s="55"/>
      <c r="J14" s="55"/>
      <c r="K14" s="56"/>
    </row>
    <row r="15" spans="1:12" ht="15" customHeight="1" x14ac:dyDescent="0.2">
      <c r="D15" s="57"/>
      <c r="E15" s="11"/>
      <c r="F15" s="11"/>
      <c r="G15" s="11"/>
      <c r="H15" s="11"/>
      <c r="I15" s="11"/>
      <c r="J15" s="11"/>
      <c r="K15" s="58"/>
    </row>
    <row r="16" spans="1:12" ht="15" customHeight="1" x14ac:dyDescent="0.2">
      <c r="D16" s="57"/>
      <c r="E16" s="11"/>
      <c r="F16" s="11"/>
      <c r="G16" s="11"/>
      <c r="H16" s="11"/>
      <c r="I16" s="11"/>
      <c r="J16" s="11"/>
      <c r="K16" s="58"/>
    </row>
    <row r="17" spans="4:11" ht="15" customHeight="1" x14ac:dyDescent="0.2">
      <c r="D17" s="57"/>
      <c r="E17" s="11"/>
      <c r="F17" s="11"/>
      <c r="G17" s="11"/>
      <c r="H17" s="11"/>
      <c r="I17" s="11"/>
      <c r="J17" s="11"/>
      <c r="K17" s="58"/>
    </row>
    <row r="18" spans="4:11" ht="15" customHeight="1" x14ac:dyDescent="0.2">
      <c r="D18" s="57"/>
      <c r="E18" s="11"/>
      <c r="F18" s="11"/>
      <c r="G18" s="11"/>
      <c r="H18" s="11"/>
      <c r="I18" s="11"/>
      <c r="J18" s="11"/>
      <c r="K18" s="58"/>
    </row>
    <row r="19" spans="4:11" ht="15" customHeight="1" x14ac:dyDescent="0.2">
      <c r="D19" s="57"/>
      <c r="E19" s="11"/>
      <c r="F19" s="11"/>
      <c r="G19" s="11"/>
      <c r="H19" s="11"/>
      <c r="I19" s="11"/>
      <c r="J19" s="11"/>
      <c r="K19" s="58"/>
    </row>
    <row r="20" spans="4:11" ht="15" customHeight="1" x14ac:dyDescent="0.2">
      <c r="D20" s="57"/>
      <c r="E20" s="11"/>
      <c r="F20" s="11"/>
      <c r="G20" s="11"/>
      <c r="H20" s="11"/>
      <c r="I20" s="11"/>
      <c r="J20" s="11"/>
      <c r="K20" s="58"/>
    </row>
    <row r="21" spans="4:11" ht="15" customHeight="1" x14ac:dyDescent="0.2">
      <c r="D21" s="57"/>
      <c r="E21" s="11"/>
      <c r="F21" s="11"/>
      <c r="G21" s="11"/>
      <c r="H21" s="11"/>
      <c r="I21" s="11"/>
      <c r="J21" s="11"/>
      <c r="K21" s="58"/>
    </row>
    <row r="22" spans="4:11" ht="15" customHeight="1" x14ac:dyDescent="0.2">
      <c r="D22" s="57"/>
      <c r="E22" s="11"/>
      <c r="F22" s="11"/>
      <c r="G22" s="11"/>
      <c r="H22" s="11"/>
      <c r="I22" s="11"/>
      <c r="J22" s="11"/>
      <c r="K22" s="58"/>
    </row>
    <row r="23" spans="4:11" ht="15" customHeight="1" x14ac:dyDescent="0.2">
      <c r="D23" s="57"/>
      <c r="E23" s="11"/>
      <c r="F23" s="11"/>
      <c r="G23" s="11"/>
      <c r="H23" s="11"/>
      <c r="I23" s="11"/>
      <c r="J23" s="11"/>
      <c r="K23" s="58"/>
    </row>
    <row r="24" spans="4:11" ht="15" customHeight="1" x14ac:dyDescent="0.2">
      <c r="D24" s="57"/>
      <c r="E24" s="11"/>
      <c r="F24" s="11"/>
      <c r="G24" s="11"/>
      <c r="H24" s="11"/>
      <c r="I24" s="11"/>
      <c r="J24" s="11"/>
      <c r="K24" s="58"/>
    </row>
    <row r="25" spans="4:11" ht="15" customHeight="1" x14ac:dyDescent="0.2">
      <c r="D25" s="57"/>
      <c r="E25" s="11"/>
      <c r="F25" s="11"/>
      <c r="G25" s="11"/>
      <c r="H25" s="11"/>
      <c r="I25" s="11"/>
      <c r="J25" s="11"/>
      <c r="K25" s="58"/>
    </row>
    <row r="26" spans="4:11" ht="15" customHeight="1" x14ac:dyDescent="0.2">
      <c r="D26" s="57"/>
      <c r="E26" s="11"/>
      <c r="F26" s="11"/>
      <c r="G26" s="11"/>
      <c r="H26" s="11"/>
      <c r="I26" s="11"/>
      <c r="J26" s="11"/>
      <c r="K26" s="58"/>
    </row>
    <row r="27" spans="4:11" ht="15" customHeight="1" x14ac:dyDescent="0.2">
      <c r="D27" s="57"/>
      <c r="E27" s="11"/>
      <c r="F27" s="11"/>
      <c r="G27" s="11"/>
      <c r="H27" s="11"/>
      <c r="I27" s="11"/>
      <c r="J27" s="11"/>
      <c r="K27" s="58"/>
    </row>
    <row r="28" spans="4:11" ht="15" customHeight="1" x14ac:dyDescent="0.2">
      <c r="D28" s="57"/>
      <c r="E28" s="11"/>
      <c r="F28" s="11"/>
      <c r="G28" s="11"/>
      <c r="H28" s="11"/>
      <c r="I28" s="11"/>
      <c r="J28" s="11"/>
      <c r="K28" s="58"/>
    </row>
    <row r="29" spans="4:11" ht="15" customHeight="1" x14ac:dyDescent="0.2">
      <c r="D29" s="57"/>
      <c r="E29" s="11"/>
      <c r="F29" s="11"/>
      <c r="G29" s="11"/>
      <c r="H29" s="11"/>
      <c r="I29" s="11"/>
      <c r="J29" s="11"/>
      <c r="K29" s="58"/>
    </row>
    <row r="30" spans="4:11" ht="15" customHeight="1" x14ac:dyDescent="0.2">
      <c r="D30" s="57"/>
      <c r="E30" s="11"/>
      <c r="F30" s="11"/>
      <c r="G30" s="11"/>
      <c r="H30" s="11"/>
      <c r="I30" s="11"/>
      <c r="J30" s="11"/>
      <c r="K30" s="58"/>
    </row>
    <row r="31" spans="4:11" ht="15" customHeight="1" x14ac:dyDescent="0.2">
      <c r="D31" s="57"/>
      <c r="E31" s="11"/>
      <c r="F31" s="11"/>
      <c r="G31" s="11"/>
      <c r="H31" s="11"/>
      <c r="I31" s="11"/>
      <c r="J31" s="11"/>
      <c r="K31" s="58"/>
    </row>
    <row r="32" spans="4:11" ht="15" customHeight="1" x14ac:dyDescent="0.2">
      <c r="D32" s="57"/>
      <c r="E32" s="11"/>
      <c r="F32" s="11"/>
      <c r="G32" s="11"/>
      <c r="H32" s="11"/>
      <c r="I32" s="11"/>
      <c r="J32" s="11"/>
      <c r="K32" s="58"/>
    </row>
    <row r="33" spans="4:11" ht="15" customHeight="1" x14ac:dyDescent="0.2">
      <c r="D33" s="57"/>
      <c r="E33" s="11"/>
      <c r="F33" s="11"/>
      <c r="G33" s="11"/>
      <c r="H33" s="11"/>
      <c r="I33" s="11"/>
      <c r="J33" s="11"/>
      <c r="K33" s="58"/>
    </row>
    <row r="34" spans="4:11" ht="15" customHeight="1" x14ac:dyDescent="0.2">
      <c r="D34" s="57"/>
      <c r="E34" s="11"/>
      <c r="F34" s="11"/>
      <c r="G34" s="11"/>
      <c r="H34" s="11"/>
      <c r="I34" s="11"/>
      <c r="J34" s="11"/>
      <c r="K34" s="58"/>
    </row>
    <row r="35" spans="4:11" ht="15" customHeight="1" x14ac:dyDescent="0.2">
      <c r="D35" s="57"/>
      <c r="E35" s="11"/>
      <c r="F35" s="11"/>
      <c r="G35" s="11"/>
      <c r="H35" s="11"/>
      <c r="I35" s="11"/>
      <c r="J35" s="11"/>
      <c r="K35" s="58"/>
    </row>
    <row r="36" spans="4:11" ht="15" customHeight="1" x14ac:dyDescent="0.2">
      <c r="D36" s="59"/>
      <c r="E36" s="60"/>
      <c r="F36" s="60"/>
      <c r="G36" s="60"/>
      <c r="H36" s="60"/>
      <c r="I36" s="60"/>
      <c r="J36" s="60"/>
      <c r="K36" s="61"/>
    </row>
    <row r="37" spans="4:11" ht="15" customHeight="1" x14ac:dyDescent="0.2">
      <c r="D37" s="272" t="s">
        <v>193</v>
      </c>
      <c r="E37" s="273"/>
      <c r="F37" s="273"/>
      <c r="G37" s="273"/>
      <c r="H37" s="273"/>
      <c r="I37" s="273"/>
      <c r="J37" s="273"/>
      <c r="K37" s="282"/>
    </row>
    <row r="38" spans="4:11" ht="15" customHeight="1" x14ac:dyDescent="0.2">
      <c r="D38" s="197"/>
      <c r="E38" s="198"/>
      <c r="F38" s="198"/>
      <c r="G38" s="198"/>
      <c r="H38" s="198"/>
      <c r="I38" s="198"/>
      <c r="J38" s="198"/>
      <c r="K38" s="199"/>
    </row>
    <row r="39" spans="4:11" ht="45" customHeight="1" x14ac:dyDescent="0.2">
      <c r="D39" s="166" t="s">
        <v>195</v>
      </c>
      <c r="E39" s="167"/>
      <c r="F39" s="168"/>
    </row>
    <row r="40" spans="4:11" ht="15" customHeight="1" x14ac:dyDescent="0.2">
      <c r="G40" s="10"/>
      <c r="H40" s="10"/>
      <c r="I40" s="10"/>
      <c r="J40" s="10"/>
      <c r="K40" s="10"/>
    </row>
    <row r="41" spans="4:11" ht="15" customHeight="1" x14ac:dyDescent="0.2">
      <c r="G41" s="10"/>
      <c r="H41" s="10"/>
      <c r="I41" s="10"/>
      <c r="J41" s="10"/>
      <c r="K41" s="10"/>
    </row>
  </sheetData>
  <sheetProtection algorithmName="SHA-512" hashValue="0ilcPxkNOmuB720nbaW8hE2hUxD+EEZkhSeqvBEwgCWH5/09kQyAl8r8X3iY2N5mRa7DD9iH6MGuqiokUfkK3A==" saltValue="dD6msjT2jgtfYlgOC3ttaA==" spinCount="100000" sheet="1" objects="1" scenarios="1"/>
  <mergeCells count="6">
    <mergeCell ref="D37:K38"/>
    <mergeCell ref="D39:F39"/>
    <mergeCell ref="D3:E5"/>
    <mergeCell ref="F3:G5"/>
    <mergeCell ref="E2:L2"/>
    <mergeCell ref="H3:L5"/>
  </mergeCells>
  <conditionalFormatting sqref="F7:J11">
    <cfRule type="expression" dxfId="0" priority="1">
      <formula>IF(ISERROR(F7),TRUE,FALSE)</formula>
    </cfRule>
  </conditionalFormatting>
  <dataValidations count="4">
    <dataValidation type="list" allowBlank="1" showInputMessage="1" showErrorMessage="1" sqref="F3" xr:uid="{00000000-0002-0000-0C00-000000000000}">
      <formula1>Metric</formula1>
    </dataValidation>
    <dataValidation type="list" allowBlank="1" showInputMessage="1" showErrorMessage="1" sqref="H3" xr:uid="{00000000-0002-0000-0C00-000001000000}">
      <formula1>"Low,Median,Average,High"</formula1>
    </dataValidation>
    <dataValidation type="list" allowBlank="1" showInputMessage="1" showErrorMessage="1" sqref="D7:D11" xr:uid="{00000000-0002-0000-0C00-000002000000}">
      <formula1>Region</formula1>
    </dataValidation>
    <dataValidation type="list" allowBlank="1" showInputMessage="1" showErrorMessage="1" sqref="E7:E11" xr:uid="{00000000-0002-0000-0C00-000003000000}">
      <formula1>INDIRECT($A7)</formula1>
    </dataValidation>
  </dataValidations>
  <hyperlinks>
    <hyperlink ref="D2" location="'Table of Contents'!A1" display="Home" xr:uid="{00000000-0004-0000-0C00-000000000000}"/>
  </hyperlinks>
  <pageMargins left="0.75" right="0.75" top="1" bottom="1" header="0.5" footer="0.5"/>
  <pageSetup orientation="portrait" horizontalDpi="4294967292" verticalDpi="4294967292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7"/>
  <dimension ref="A1:N188"/>
  <sheetViews>
    <sheetView showGridLines="0" showRowColHeaders="0" topLeftCell="K1" workbookViewId="0">
      <selection activeCell="L18" sqref="L18"/>
    </sheetView>
  </sheetViews>
  <sheetFormatPr baseColWidth="10" defaultRowHeight="13" x14ac:dyDescent="0.15"/>
  <cols>
    <col min="1" max="4" width="13.85546875" style="120" customWidth="1"/>
    <col min="5" max="5" width="9.42578125" style="120" customWidth="1"/>
    <col min="6" max="6" width="22.5703125" style="120" customWidth="1"/>
    <col min="7" max="7" width="23.7109375" style="120" customWidth="1"/>
    <col min="8" max="8" width="18.42578125" style="120" customWidth="1"/>
    <col min="9" max="9" width="20.7109375" style="120" customWidth="1"/>
    <col min="10" max="10" width="20" style="120" customWidth="1"/>
    <col min="11" max="11" width="22.28515625" style="120" customWidth="1"/>
    <col min="12" max="12" width="20.7109375" style="82" customWidth="1"/>
    <col min="13" max="13" width="22.28515625" style="123" customWidth="1"/>
    <col min="14" max="14" width="20.7109375" style="120" customWidth="1"/>
    <col min="15" max="15" width="20.7109375" style="120" bestFit="1" customWidth="1"/>
    <col min="16" max="16384" width="10.7109375" style="120"/>
  </cols>
  <sheetData>
    <row r="1" spans="1:14" x14ac:dyDescent="0.15">
      <c r="C1" s="121"/>
      <c r="D1" s="121"/>
      <c r="E1" s="122"/>
      <c r="F1" s="122"/>
    </row>
    <row r="2" spans="1:14" x14ac:dyDescent="0.15">
      <c r="A2" s="120" t="s">
        <v>68</v>
      </c>
      <c r="B2" s="120" t="s">
        <v>15</v>
      </c>
    </row>
    <row r="4" spans="1:14" x14ac:dyDescent="0.15">
      <c r="F4" s="120" t="s">
        <v>16</v>
      </c>
    </row>
    <row r="5" spans="1:14" x14ac:dyDescent="0.15">
      <c r="A5" s="120" t="s">
        <v>33</v>
      </c>
      <c r="B5" s="120" t="s">
        <v>32</v>
      </c>
      <c r="C5" s="120" t="s">
        <v>31</v>
      </c>
      <c r="D5" s="120" t="s">
        <v>0</v>
      </c>
      <c r="E5" s="120" t="s">
        <v>25</v>
      </c>
      <c r="F5" s="120" t="s">
        <v>67</v>
      </c>
      <c r="G5" s="120" t="s">
        <v>148</v>
      </c>
      <c r="H5" s="120" t="s">
        <v>153</v>
      </c>
      <c r="I5" s="120" t="s">
        <v>52</v>
      </c>
      <c r="J5" s="120" t="s">
        <v>53</v>
      </c>
      <c r="K5" s="120" t="s">
        <v>54</v>
      </c>
      <c r="L5" s="82" t="s">
        <v>55</v>
      </c>
      <c r="M5" s="123" t="s">
        <v>56</v>
      </c>
      <c r="N5" s="120" t="s">
        <v>200</v>
      </c>
    </row>
    <row r="6" spans="1:14" x14ac:dyDescent="0.15">
      <c r="A6" s="120" t="s">
        <v>42</v>
      </c>
      <c r="B6" s="120" t="s">
        <v>44</v>
      </c>
      <c r="C6" s="120" t="s">
        <v>46</v>
      </c>
      <c r="D6" s="120" t="s">
        <v>12</v>
      </c>
      <c r="E6" s="120" t="s">
        <v>87</v>
      </c>
      <c r="F6" s="82">
        <v>343.77551999999997</v>
      </c>
      <c r="G6" s="82">
        <v>306.84096</v>
      </c>
      <c r="H6" s="82">
        <v>261.6198</v>
      </c>
      <c r="I6" s="82">
        <v>67</v>
      </c>
      <c r="J6" s="82"/>
      <c r="K6" s="82">
        <v>45</v>
      </c>
      <c r="L6" s="82">
        <v>2775.0000000000005</v>
      </c>
      <c r="M6" s="123">
        <v>0</v>
      </c>
      <c r="N6" s="120">
        <v>0</v>
      </c>
    </row>
    <row r="7" spans="1:14" x14ac:dyDescent="0.15">
      <c r="E7" s="120" t="s">
        <v>86</v>
      </c>
      <c r="F7" s="82">
        <v>427</v>
      </c>
      <c r="G7" s="82">
        <v>427</v>
      </c>
      <c r="H7" s="82">
        <v>427</v>
      </c>
      <c r="I7" s="82">
        <v>242</v>
      </c>
      <c r="J7" s="82">
        <v>242</v>
      </c>
      <c r="K7" s="82">
        <v>242</v>
      </c>
      <c r="L7" s="82">
        <v>817</v>
      </c>
    </row>
    <row r="8" spans="1:14" x14ac:dyDescent="0.15">
      <c r="E8" s="120" t="s">
        <v>82</v>
      </c>
      <c r="F8" s="82">
        <v>300</v>
      </c>
      <c r="G8" s="82"/>
      <c r="H8" s="82">
        <v>250</v>
      </c>
      <c r="I8" s="82">
        <v>55</v>
      </c>
      <c r="J8" s="82"/>
      <c r="K8" s="82">
        <v>55</v>
      </c>
      <c r="L8" s="82">
        <v>825</v>
      </c>
    </row>
    <row r="9" spans="1:14" x14ac:dyDescent="0.15">
      <c r="E9" s="120" t="s">
        <v>179</v>
      </c>
      <c r="F9" s="82">
        <v>361.44578313253015</v>
      </c>
      <c r="G9" s="82">
        <v>277.10843373493975</v>
      </c>
      <c r="H9" s="82">
        <v>277.10843373493975</v>
      </c>
      <c r="I9" s="82">
        <v>90.361445783132538</v>
      </c>
      <c r="J9" s="82">
        <v>137.5</v>
      </c>
      <c r="K9" s="82">
        <v>132.53012048192772</v>
      </c>
      <c r="L9" s="82">
        <v>1632.5301204819277</v>
      </c>
      <c r="M9" s="123">
        <v>2.5000000000000001E-2</v>
      </c>
      <c r="N9" s="120">
        <v>2.5000000000000001E-2</v>
      </c>
    </row>
    <row r="10" spans="1:14" x14ac:dyDescent="0.15">
      <c r="E10" s="120" t="s">
        <v>183</v>
      </c>
      <c r="F10" s="82">
        <v>425</v>
      </c>
      <c r="G10" s="82">
        <v>340</v>
      </c>
      <c r="H10" s="82">
        <v>340</v>
      </c>
      <c r="I10" s="82">
        <v>250</v>
      </c>
      <c r="J10" s="82">
        <v>150</v>
      </c>
      <c r="K10" s="82">
        <v>75</v>
      </c>
      <c r="L10" s="82">
        <v>1416</v>
      </c>
      <c r="M10" s="123">
        <v>0</v>
      </c>
      <c r="N10" s="120">
        <v>0</v>
      </c>
    </row>
    <row r="11" spans="1:14" x14ac:dyDescent="0.15">
      <c r="D11" s="120" t="s">
        <v>91</v>
      </c>
      <c r="F11" s="82">
        <v>371.44426062650598</v>
      </c>
      <c r="G11" s="82">
        <v>337.73734843373495</v>
      </c>
      <c r="H11" s="82">
        <v>311.14564674698795</v>
      </c>
      <c r="I11" s="82">
        <v>140.87228915662649</v>
      </c>
      <c r="J11" s="82">
        <v>176.5</v>
      </c>
      <c r="K11" s="82">
        <v>109.90602409638555</v>
      </c>
      <c r="L11" s="82">
        <v>1493.1060240963857</v>
      </c>
      <c r="M11" s="123">
        <v>8.3333333333333332E-3</v>
      </c>
      <c r="N11" s="120">
        <v>8.3333333333333332E-3</v>
      </c>
    </row>
    <row r="12" spans="1:14" x14ac:dyDescent="0.15">
      <c r="A12" s="120" t="s">
        <v>43</v>
      </c>
      <c r="B12" s="120" t="s">
        <v>43</v>
      </c>
      <c r="C12" s="120" t="s">
        <v>45</v>
      </c>
      <c r="D12" s="120" t="s">
        <v>4</v>
      </c>
      <c r="E12" s="120" t="s">
        <v>85</v>
      </c>
      <c r="F12" s="82">
        <v>300</v>
      </c>
      <c r="G12" s="82">
        <v>275</v>
      </c>
      <c r="H12" s="82">
        <v>250</v>
      </c>
      <c r="I12" s="82">
        <v>350</v>
      </c>
      <c r="J12" s="82">
        <v>250</v>
      </c>
      <c r="K12" s="82">
        <v>250</v>
      </c>
      <c r="L12" s="82">
        <v>900</v>
      </c>
    </row>
    <row r="13" spans="1:14" x14ac:dyDescent="0.15">
      <c r="E13" s="120" t="s">
        <v>86</v>
      </c>
      <c r="F13" s="82">
        <v>412</v>
      </c>
      <c r="G13" s="82">
        <v>342</v>
      </c>
      <c r="H13" s="82">
        <v>365</v>
      </c>
      <c r="I13" s="82">
        <v>275</v>
      </c>
      <c r="J13" s="82">
        <v>275</v>
      </c>
      <c r="K13" s="82">
        <v>500</v>
      </c>
      <c r="L13" s="82">
        <v>817</v>
      </c>
    </row>
    <row r="14" spans="1:14" x14ac:dyDescent="0.15">
      <c r="E14" s="120" t="s">
        <v>156</v>
      </c>
      <c r="F14" s="82">
        <v>273</v>
      </c>
      <c r="G14" s="82">
        <v>228</v>
      </c>
      <c r="H14" s="82"/>
      <c r="I14" s="82"/>
      <c r="J14" s="82"/>
      <c r="K14" s="82"/>
    </row>
    <row r="15" spans="1:14" x14ac:dyDescent="0.15">
      <c r="E15" s="120" t="s">
        <v>162</v>
      </c>
      <c r="F15" s="82">
        <v>245</v>
      </c>
      <c r="G15" s="82">
        <v>220</v>
      </c>
      <c r="H15" s="82">
        <v>200</v>
      </c>
      <c r="I15" s="82">
        <v>225</v>
      </c>
      <c r="J15" s="82">
        <v>150</v>
      </c>
      <c r="K15" s="82">
        <v>135</v>
      </c>
      <c r="L15" s="82">
        <v>550</v>
      </c>
      <c r="M15" s="123">
        <v>0</v>
      </c>
      <c r="N15" s="120">
        <v>0</v>
      </c>
    </row>
    <row r="16" spans="1:14" x14ac:dyDescent="0.15">
      <c r="E16" s="120" t="s">
        <v>182</v>
      </c>
      <c r="F16" s="82">
        <v>278</v>
      </c>
      <c r="G16" s="82">
        <v>278</v>
      </c>
      <c r="H16" s="82">
        <v>250</v>
      </c>
      <c r="I16" s="82">
        <v>250</v>
      </c>
      <c r="J16" s="82"/>
      <c r="K16" s="82">
        <v>175</v>
      </c>
      <c r="L16" s="82">
        <v>1500</v>
      </c>
    </row>
    <row r="17" spans="4:14" x14ac:dyDescent="0.15">
      <c r="E17" s="120" t="s">
        <v>183</v>
      </c>
      <c r="F17" s="82">
        <v>250</v>
      </c>
      <c r="G17" s="82">
        <v>200</v>
      </c>
      <c r="H17" s="82">
        <v>200</v>
      </c>
      <c r="I17" s="82">
        <v>250</v>
      </c>
      <c r="J17" s="82">
        <v>150</v>
      </c>
      <c r="K17" s="82">
        <v>75</v>
      </c>
      <c r="L17" s="82">
        <v>2200</v>
      </c>
      <c r="M17" s="123">
        <v>0</v>
      </c>
      <c r="N17" s="120">
        <v>0</v>
      </c>
    </row>
    <row r="18" spans="4:14" x14ac:dyDescent="0.15">
      <c r="E18" s="120" t="s">
        <v>196</v>
      </c>
      <c r="F18" s="82">
        <v>200</v>
      </c>
      <c r="G18" s="82">
        <v>170</v>
      </c>
      <c r="H18" s="82">
        <v>165</v>
      </c>
      <c r="I18" s="82">
        <v>150</v>
      </c>
      <c r="J18" s="82">
        <v>100</v>
      </c>
      <c r="K18" s="82">
        <v>100</v>
      </c>
      <c r="L18" s="82">
        <v>1200</v>
      </c>
      <c r="M18" s="123">
        <v>-2.5000000000000001E-2</v>
      </c>
      <c r="N18" s="120">
        <v>0</v>
      </c>
    </row>
    <row r="19" spans="4:14" x14ac:dyDescent="0.15">
      <c r="D19" s="120" t="s">
        <v>92</v>
      </c>
      <c r="F19" s="82">
        <v>279.71428571428572</v>
      </c>
      <c r="G19" s="82">
        <v>244.71428571428572</v>
      </c>
      <c r="H19" s="82">
        <v>238.33333333333334</v>
      </c>
      <c r="I19" s="82">
        <v>250</v>
      </c>
      <c r="J19" s="82">
        <v>185</v>
      </c>
      <c r="K19" s="82">
        <v>205.83333333333334</v>
      </c>
      <c r="L19" s="82">
        <v>1194.5</v>
      </c>
      <c r="M19" s="123">
        <v>-8.3333333333333332E-3</v>
      </c>
      <c r="N19" s="120">
        <v>0</v>
      </c>
    </row>
    <row r="20" spans="4:14" x14ac:dyDescent="0.15">
      <c r="F20" s="82"/>
      <c r="G20" s="82"/>
      <c r="H20" s="82"/>
      <c r="I20" s="82"/>
      <c r="J20" s="82"/>
      <c r="K20" s="82"/>
    </row>
    <row r="21" spans="4:14" x14ac:dyDescent="0.15">
      <c r="F21" s="82"/>
      <c r="G21" s="82"/>
      <c r="H21" s="82"/>
      <c r="I21" s="82"/>
      <c r="J21" s="82"/>
      <c r="K21" s="82"/>
    </row>
    <row r="22" spans="4:14" x14ac:dyDescent="0.15">
      <c r="F22" s="82"/>
      <c r="G22" s="82"/>
      <c r="H22" s="82"/>
      <c r="I22" s="82"/>
      <c r="J22" s="82"/>
      <c r="K22" s="82"/>
    </row>
    <row r="23" spans="4:14" x14ac:dyDescent="0.15">
      <c r="F23" s="82"/>
      <c r="G23" s="82"/>
      <c r="H23" s="82"/>
      <c r="I23" s="82"/>
      <c r="J23" s="82"/>
      <c r="K23" s="82"/>
    </row>
    <row r="24" spans="4:14" x14ac:dyDescent="0.15">
      <c r="F24" s="82"/>
      <c r="G24" s="82"/>
      <c r="H24" s="82"/>
      <c r="I24" s="82"/>
      <c r="J24" s="82"/>
      <c r="K24" s="82"/>
    </row>
    <row r="25" spans="4:14" x14ac:dyDescent="0.15">
      <c r="F25" s="82"/>
      <c r="G25" s="82"/>
      <c r="H25" s="82"/>
      <c r="I25" s="82"/>
      <c r="J25" s="82"/>
      <c r="K25" s="82"/>
    </row>
    <row r="26" spans="4:14" x14ac:dyDescent="0.15">
      <c r="F26" s="82"/>
      <c r="G26" s="82"/>
      <c r="H26" s="82"/>
      <c r="I26" s="82"/>
      <c r="J26" s="82"/>
      <c r="K26" s="82"/>
    </row>
    <row r="27" spans="4:14" x14ac:dyDescent="0.15">
      <c r="F27" s="82"/>
      <c r="G27" s="82"/>
      <c r="H27" s="82"/>
      <c r="I27" s="82"/>
      <c r="J27" s="82"/>
      <c r="K27" s="82"/>
    </row>
    <row r="28" spans="4:14" x14ac:dyDescent="0.15">
      <c r="F28" s="82"/>
      <c r="G28" s="82"/>
      <c r="H28" s="82"/>
      <c r="I28" s="82"/>
      <c r="J28" s="82"/>
      <c r="K28" s="82"/>
    </row>
    <row r="29" spans="4:14" x14ac:dyDescent="0.15">
      <c r="F29" s="82"/>
      <c r="G29" s="82"/>
      <c r="H29" s="82"/>
      <c r="I29" s="82"/>
      <c r="J29" s="82"/>
      <c r="K29" s="82"/>
    </row>
    <row r="30" spans="4:14" x14ac:dyDescent="0.15">
      <c r="F30" s="82"/>
      <c r="G30" s="82"/>
      <c r="H30" s="82"/>
      <c r="I30" s="82"/>
      <c r="J30" s="82"/>
      <c r="K30" s="82"/>
    </row>
    <row r="31" spans="4:14" x14ac:dyDescent="0.15">
      <c r="F31" s="82"/>
      <c r="G31" s="82"/>
      <c r="H31" s="82"/>
      <c r="I31" s="82"/>
      <c r="J31" s="82"/>
      <c r="K31" s="82"/>
    </row>
    <row r="32" spans="4:14" x14ac:dyDescent="0.15">
      <c r="F32" s="82"/>
      <c r="G32" s="82"/>
      <c r="H32" s="82"/>
      <c r="I32" s="82"/>
      <c r="J32" s="82"/>
      <c r="K32" s="82"/>
    </row>
    <row r="33" spans="6:11" x14ac:dyDescent="0.15">
      <c r="F33" s="82"/>
      <c r="G33" s="82"/>
      <c r="H33" s="82"/>
      <c r="I33" s="82"/>
      <c r="J33" s="82"/>
      <c r="K33" s="82"/>
    </row>
    <row r="34" spans="6:11" x14ac:dyDescent="0.15">
      <c r="F34" s="82"/>
      <c r="G34" s="82"/>
      <c r="H34" s="82"/>
      <c r="I34" s="82"/>
      <c r="J34" s="82"/>
      <c r="K34" s="82"/>
    </row>
    <row r="35" spans="6:11" x14ac:dyDescent="0.15">
      <c r="F35" s="82"/>
      <c r="G35" s="82"/>
      <c r="H35" s="82"/>
      <c r="I35" s="82"/>
      <c r="J35" s="82"/>
      <c r="K35" s="82"/>
    </row>
    <row r="36" spans="6:11" x14ac:dyDescent="0.15">
      <c r="F36" s="82"/>
      <c r="G36" s="82"/>
      <c r="H36" s="82"/>
      <c r="I36" s="82"/>
      <c r="J36" s="82"/>
      <c r="K36" s="82"/>
    </row>
    <row r="37" spans="6:11" x14ac:dyDescent="0.15">
      <c r="F37" s="82"/>
      <c r="G37" s="82"/>
      <c r="H37" s="82"/>
      <c r="I37" s="82"/>
      <c r="J37" s="82"/>
      <c r="K37" s="82"/>
    </row>
    <row r="38" spans="6:11" x14ac:dyDescent="0.15">
      <c r="F38" s="82"/>
      <c r="G38" s="82"/>
      <c r="H38" s="82"/>
      <c r="I38" s="82"/>
      <c r="J38" s="82"/>
      <c r="K38" s="82"/>
    </row>
    <row r="39" spans="6:11" x14ac:dyDescent="0.15">
      <c r="F39" s="82"/>
      <c r="G39" s="82"/>
      <c r="H39" s="82"/>
      <c r="I39" s="82"/>
      <c r="J39" s="82"/>
      <c r="K39" s="82"/>
    </row>
    <row r="40" spans="6:11" x14ac:dyDescent="0.15">
      <c r="F40" s="82"/>
      <c r="G40" s="82"/>
      <c r="H40" s="82"/>
      <c r="I40" s="82"/>
      <c r="J40" s="82"/>
      <c r="K40" s="82"/>
    </row>
    <row r="41" spans="6:11" x14ac:dyDescent="0.15">
      <c r="F41" s="82"/>
      <c r="G41" s="82"/>
      <c r="H41" s="82"/>
      <c r="I41" s="82"/>
      <c r="J41" s="82"/>
      <c r="K41" s="82"/>
    </row>
    <row r="42" spans="6:11" x14ac:dyDescent="0.15">
      <c r="F42" s="82"/>
      <c r="G42" s="82"/>
      <c r="H42" s="82"/>
      <c r="I42" s="82"/>
      <c r="J42" s="82"/>
      <c r="K42" s="82"/>
    </row>
    <row r="43" spans="6:11" x14ac:dyDescent="0.15">
      <c r="F43" s="82"/>
      <c r="G43" s="82"/>
      <c r="H43" s="82"/>
      <c r="I43" s="82"/>
      <c r="J43" s="82"/>
      <c r="K43" s="82"/>
    </row>
    <row r="44" spans="6:11" x14ac:dyDescent="0.15">
      <c r="F44" s="82"/>
      <c r="G44" s="82"/>
      <c r="H44" s="82"/>
      <c r="I44" s="82"/>
      <c r="J44" s="82"/>
      <c r="K44" s="82"/>
    </row>
    <row r="45" spans="6:11" x14ac:dyDescent="0.15">
      <c r="F45" s="82"/>
      <c r="G45" s="82"/>
      <c r="H45" s="82"/>
      <c r="I45" s="82"/>
      <c r="J45" s="82"/>
      <c r="K45" s="82"/>
    </row>
    <row r="46" spans="6:11" x14ac:dyDescent="0.15">
      <c r="F46" s="82"/>
      <c r="G46" s="82"/>
      <c r="H46" s="82"/>
      <c r="I46" s="82"/>
      <c r="J46" s="82"/>
      <c r="K46" s="82"/>
    </row>
    <row r="47" spans="6:11" x14ac:dyDescent="0.15">
      <c r="F47" s="82"/>
      <c r="G47" s="82"/>
      <c r="H47" s="82"/>
      <c r="I47" s="82"/>
      <c r="J47" s="82"/>
      <c r="K47" s="82"/>
    </row>
    <row r="48" spans="6:11" x14ac:dyDescent="0.15">
      <c r="F48" s="82"/>
      <c r="G48" s="82"/>
      <c r="H48" s="82"/>
      <c r="I48" s="82"/>
      <c r="J48" s="82"/>
      <c r="K48" s="82"/>
    </row>
    <row r="49" spans="6:11" x14ac:dyDescent="0.15">
      <c r="F49" s="82"/>
      <c r="G49" s="82"/>
      <c r="H49" s="82"/>
      <c r="I49" s="82"/>
      <c r="J49" s="82"/>
      <c r="K49" s="82"/>
    </row>
    <row r="50" spans="6:11" x14ac:dyDescent="0.15">
      <c r="F50" s="82"/>
      <c r="G50" s="82"/>
      <c r="H50" s="82"/>
      <c r="I50" s="82"/>
      <c r="J50" s="82"/>
      <c r="K50" s="82"/>
    </row>
    <row r="51" spans="6:11" x14ac:dyDescent="0.15">
      <c r="F51" s="82"/>
      <c r="G51" s="82"/>
      <c r="H51" s="82"/>
      <c r="I51" s="82"/>
      <c r="J51" s="82"/>
      <c r="K51" s="82"/>
    </row>
    <row r="52" spans="6:11" x14ac:dyDescent="0.15">
      <c r="F52" s="82"/>
      <c r="G52" s="82"/>
      <c r="H52" s="82"/>
      <c r="I52" s="82"/>
      <c r="J52" s="82"/>
      <c r="K52" s="82"/>
    </row>
    <row r="53" spans="6:11" x14ac:dyDescent="0.15">
      <c r="F53" s="82"/>
      <c r="G53" s="82"/>
      <c r="H53" s="82"/>
      <c r="I53" s="82"/>
      <c r="J53" s="82"/>
      <c r="K53" s="82"/>
    </row>
    <row r="54" spans="6:11" x14ac:dyDescent="0.15">
      <c r="F54" s="82"/>
      <c r="G54" s="82"/>
      <c r="H54" s="82"/>
      <c r="I54" s="82"/>
      <c r="J54" s="82"/>
      <c r="K54" s="82"/>
    </row>
    <row r="55" spans="6:11" x14ac:dyDescent="0.15">
      <c r="F55" s="82"/>
      <c r="G55" s="82"/>
      <c r="H55" s="82"/>
      <c r="I55" s="82"/>
      <c r="J55" s="82"/>
      <c r="K55" s="82"/>
    </row>
    <row r="56" spans="6:11" x14ac:dyDescent="0.15">
      <c r="F56" s="82"/>
      <c r="G56" s="82"/>
      <c r="H56" s="82"/>
      <c r="I56" s="82"/>
      <c r="J56" s="82"/>
      <c r="K56" s="82"/>
    </row>
    <row r="57" spans="6:11" x14ac:dyDescent="0.15">
      <c r="F57" s="82"/>
      <c r="G57" s="82"/>
      <c r="H57" s="82"/>
      <c r="I57" s="82"/>
      <c r="J57" s="82"/>
      <c r="K57" s="82"/>
    </row>
    <row r="58" spans="6:11" x14ac:dyDescent="0.15">
      <c r="F58" s="82"/>
      <c r="G58" s="82"/>
      <c r="H58" s="82"/>
      <c r="I58" s="82"/>
      <c r="J58" s="82"/>
      <c r="K58" s="82"/>
    </row>
    <row r="59" spans="6:11" x14ac:dyDescent="0.15">
      <c r="F59" s="82"/>
      <c r="G59" s="82"/>
      <c r="H59" s="82"/>
      <c r="I59" s="82"/>
      <c r="J59" s="82"/>
      <c r="K59" s="82"/>
    </row>
    <row r="60" spans="6:11" x14ac:dyDescent="0.15">
      <c r="F60" s="82"/>
      <c r="G60" s="82"/>
      <c r="H60" s="82"/>
      <c r="I60" s="82"/>
      <c r="J60" s="82"/>
      <c r="K60" s="82"/>
    </row>
    <row r="61" spans="6:11" x14ac:dyDescent="0.15">
      <c r="F61" s="82"/>
      <c r="G61" s="82"/>
      <c r="H61" s="82"/>
      <c r="I61" s="82"/>
      <c r="J61" s="82"/>
      <c r="K61" s="82"/>
    </row>
    <row r="62" spans="6:11" x14ac:dyDescent="0.15">
      <c r="F62" s="82"/>
      <c r="G62" s="82"/>
      <c r="H62" s="82"/>
      <c r="I62" s="82"/>
      <c r="J62" s="82"/>
      <c r="K62" s="82"/>
    </row>
    <row r="63" spans="6:11" x14ac:dyDescent="0.15">
      <c r="F63" s="82"/>
      <c r="G63" s="82"/>
      <c r="H63" s="82"/>
      <c r="I63" s="82"/>
      <c r="J63" s="82"/>
      <c r="K63" s="82"/>
    </row>
    <row r="64" spans="6:11" x14ac:dyDescent="0.15">
      <c r="F64" s="82"/>
      <c r="G64" s="82"/>
      <c r="H64" s="82"/>
      <c r="I64" s="82"/>
      <c r="J64" s="82"/>
      <c r="K64" s="82"/>
    </row>
    <row r="65" spans="6:13" x14ac:dyDescent="0.15">
      <c r="F65" s="82"/>
      <c r="G65" s="82"/>
      <c r="H65" s="82"/>
      <c r="I65" s="82"/>
      <c r="J65" s="82"/>
      <c r="K65" s="82"/>
    </row>
    <row r="66" spans="6:13" x14ac:dyDescent="0.15">
      <c r="F66" s="82"/>
      <c r="G66" s="82"/>
      <c r="H66" s="82"/>
      <c r="I66" s="82"/>
      <c r="J66" s="82"/>
      <c r="K66" s="82"/>
    </row>
    <row r="67" spans="6:13" x14ac:dyDescent="0.15">
      <c r="F67" s="82"/>
      <c r="G67" s="82"/>
      <c r="H67" s="82"/>
      <c r="I67" s="82"/>
      <c r="J67" s="82"/>
      <c r="K67" s="82"/>
    </row>
    <row r="68" spans="6:13" x14ac:dyDescent="0.15">
      <c r="F68" s="82"/>
      <c r="G68" s="82"/>
      <c r="H68" s="82"/>
      <c r="I68" s="82"/>
      <c r="J68" s="82"/>
      <c r="K68" s="82"/>
    </row>
    <row r="69" spans="6:13" x14ac:dyDescent="0.15">
      <c r="F69" s="82"/>
      <c r="G69" s="82"/>
      <c r="H69" s="82"/>
      <c r="I69" s="82"/>
      <c r="J69" s="82"/>
      <c r="K69" s="82"/>
    </row>
    <row r="70" spans="6:13" x14ac:dyDescent="0.15">
      <c r="F70" s="82"/>
      <c r="G70" s="82"/>
      <c r="H70" s="82"/>
      <c r="I70" s="82"/>
      <c r="J70" s="82"/>
      <c r="K70" s="82"/>
      <c r="M70" s="120"/>
    </row>
    <row r="71" spans="6:13" x14ac:dyDescent="0.15">
      <c r="F71" s="82"/>
      <c r="G71" s="82"/>
      <c r="H71" s="82"/>
      <c r="I71" s="82"/>
      <c r="J71" s="82"/>
      <c r="K71" s="82"/>
      <c r="M71" s="120"/>
    </row>
    <row r="72" spans="6:13" x14ac:dyDescent="0.15">
      <c r="F72" s="82"/>
      <c r="G72" s="82"/>
      <c r="H72" s="82"/>
      <c r="I72" s="82"/>
      <c r="J72" s="82"/>
      <c r="K72" s="82"/>
      <c r="M72" s="120"/>
    </row>
    <row r="73" spans="6:13" x14ac:dyDescent="0.15">
      <c r="F73" s="82"/>
      <c r="G73" s="82"/>
      <c r="H73" s="82"/>
      <c r="I73" s="82"/>
      <c r="J73" s="82"/>
      <c r="K73" s="82"/>
      <c r="M73" s="120"/>
    </row>
    <row r="74" spans="6:13" x14ac:dyDescent="0.15">
      <c r="F74" s="82"/>
      <c r="G74" s="82"/>
      <c r="H74" s="82"/>
      <c r="I74" s="82"/>
      <c r="J74" s="82"/>
      <c r="K74" s="82"/>
      <c r="M74" s="120"/>
    </row>
    <row r="75" spans="6:13" x14ac:dyDescent="0.15">
      <c r="F75" s="82"/>
      <c r="G75" s="82"/>
      <c r="H75" s="82"/>
      <c r="I75" s="82"/>
      <c r="J75" s="82"/>
      <c r="K75" s="82"/>
      <c r="M75" s="120"/>
    </row>
    <row r="76" spans="6:13" x14ac:dyDescent="0.15">
      <c r="F76" s="82"/>
      <c r="G76" s="82"/>
      <c r="H76" s="82"/>
      <c r="I76" s="82"/>
      <c r="J76" s="82"/>
      <c r="K76" s="82"/>
      <c r="M76" s="120"/>
    </row>
    <row r="77" spans="6:13" x14ac:dyDescent="0.15">
      <c r="F77" s="82"/>
      <c r="G77" s="82"/>
      <c r="H77" s="82"/>
      <c r="I77" s="82"/>
      <c r="J77" s="82"/>
      <c r="K77" s="82"/>
      <c r="M77" s="120"/>
    </row>
    <row r="78" spans="6:13" x14ac:dyDescent="0.15">
      <c r="F78" s="82"/>
      <c r="G78" s="82"/>
      <c r="H78" s="82"/>
      <c r="I78" s="82"/>
      <c r="J78" s="82"/>
      <c r="K78" s="82"/>
      <c r="M78" s="120"/>
    </row>
    <row r="79" spans="6:13" x14ac:dyDescent="0.15">
      <c r="F79" s="82"/>
      <c r="G79" s="82"/>
      <c r="H79" s="82"/>
      <c r="I79" s="82"/>
      <c r="J79" s="82"/>
      <c r="K79" s="82"/>
      <c r="M79" s="120"/>
    </row>
    <row r="80" spans="6:13" x14ac:dyDescent="0.15">
      <c r="F80" s="82"/>
      <c r="G80" s="82"/>
      <c r="H80" s="82"/>
      <c r="I80" s="82"/>
      <c r="J80" s="82"/>
      <c r="K80" s="82"/>
      <c r="M80" s="120"/>
    </row>
    <row r="81" spans="6:13" x14ac:dyDescent="0.15">
      <c r="F81" s="82"/>
      <c r="G81" s="82"/>
      <c r="H81" s="82"/>
      <c r="I81" s="82"/>
      <c r="J81" s="82"/>
      <c r="K81" s="82"/>
      <c r="M81" s="120"/>
    </row>
    <row r="82" spans="6:13" x14ac:dyDescent="0.15">
      <c r="F82" s="82"/>
      <c r="G82" s="82"/>
      <c r="H82" s="82"/>
      <c r="I82" s="82"/>
      <c r="J82" s="82"/>
      <c r="K82" s="82"/>
      <c r="M82" s="120"/>
    </row>
    <row r="83" spans="6:13" x14ac:dyDescent="0.15">
      <c r="F83" s="82"/>
      <c r="G83" s="82"/>
      <c r="H83" s="82"/>
      <c r="I83" s="82"/>
      <c r="J83" s="82"/>
      <c r="K83" s="82"/>
      <c r="M83" s="120"/>
    </row>
    <row r="84" spans="6:13" x14ac:dyDescent="0.15">
      <c r="F84" s="82"/>
      <c r="G84" s="82"/>
      <c r="H84" s="82"/>
      <c r="I84" s="82"/>
      <c r="J84" s="82"/>
      <c r="K84" s="82"/>
      <c r="M84" s="120"/>
    </row>
    <row r="85" spans="6:13" x14ac:dyDescent="0.15">
      <c r="F85" s="82"/>
      <c r="G85" s="82"/>
      <c r="H85" s="82"/>
      <c r="I85" s="82"/>
      <c r="J85" s="82"/>
      <c r="K85" s="82"/>
      <c r="M85" s="120"/>
    </row>
    <row r="86" spans="6:13" x14ac:dyDescent="0.15">
      <c r="F86" s="82"/>
      <c r="G86" s="82"/>
      <c r="H86" s="82"/>
      <c r="I86" s="82"/>
      <c r="J86" s="82"/>
      <c r="K86" s="82"/>
      <c r="M86" s="120"/>
    </row>
    <row r="87" spans="6:13" x14ac:dyDescent="0.15">
      <c r="F87" s="82"/>
      <c r="G87" s="82"/>
      <c r="H87" s="82"/>
      <c r="I87" s="82"/>
      <c r="J87" s="82"/>
      <c r="K87" s="82"/>
      <c r="M87" s="120"/>
    </row>
    <row r="88" spans="6:13" x14ac:dyDescent="0.15">
      <c r="F88" s="82"/>
      <c r="G88" s="82"/>
      <c r="H88" s="82"/>
      <c r="I88" s="82"/>
      <c r="J88" s="82"/>
      <c r="K88" s="82"/>
      <c r="M88" s="120"/>
    </row>
    <row r="89" spans="6:13" x14ac:dyDescent="0.15">
      <c r="F89" s="82"/>
      <c r="G89" s="82"/>
      <c r="H89" s="82"/>
      <c r="I89" s="82"/>
      <c r="J89" s="82"/>
      <c r="K89" s="82"/>
      <c r="M89" s="120"/>
    </row>
    <row r="90" spans="6:13" x14ac:dyDescent="0.15">
      <c r="F90" s="82"/>
      <c r="G90" s="82"/>
      <c r="H90" s="82"/>
      <c r="I90" s="82"/>
      <c r="J90" s="82"/>
      <c r="K90" s="82"/>
      <c r="M90" s="120"/>
    </row>
    <row r="91" spans="6:13" x14ac:dyDescent="0.15">
      <c r="M91" s="120"/>
    </row>
    <row r="92" spans="6:13" x14ac:dyDescent="0.15">
      <c r="M92" s="120"/>
    </row>
    <row r="93" spans="6:13" x14ac:dyDescent="0.15">
      <c r="M93" s="120"/>
    </row>
    <row r="94" spans="6:13" x14ac:dyDescent="0.15">
      <c r="M94" s="120"/>
    </row>
    <row r="95" spans="6:13" x14ac:dyDescent="0.15">
      <c r="M95" s="120"/>
    </row>
    <row r="96" spans="6:13" x14ac:dyDescent="0.15">
      <c r="M96" s="120"/>
    </row>
    <row r="97" spans="13:13" x14ac:dyDescent="0.15">
      <c r="M97" s="120"/>
    </row>
    <row r="98" spans="13:13" x14ac:dyDescent="0.15">
      <c r="M98" s="120"/>
    </row>
    <row r="99" spans="13:13" x14ac:dyDescent="0.15">
      <c r="M99" s="120"/>
    </row>
    <row r="100" spans="13:13" x14ac:dyDescent="0.15">
      <c r="M100" s="120"/>
    </row>
    <row r="101" spans="13:13" x14ac:dyDescent="0.15">
      <c r="M101" s="120"/>
    </row>
    <row r="102" spans="13:13" x14ac:dyDescent="0.15">
      <c r="M102" s="120"/>
    </row>
    <row r="103" spans="13:13" x14ac:dyDescent="0.15">
      <c r="M103" s="120"/>
    </row>
    <row r="104" spans="13:13" x14ac:dyDescent="0.15">
      <c r="M104" s="120"/>
    </row>
    <row r="105" spans="13:13" x14ac:dyDescent="0.15">
      <c r="M105" s="120"/>
    </row>
    <row r="106" spans="13:13" x14ac:dyDescent="0.15">
      <c r="M106" s="120"/>
    </row>
    <row r="107" spans="13:13" x14ac:dyDescent="0.15">
      <c r="M107" s="120"/>
    </row>
    <row r="108" spans="13:13" x14ac:dyDescent="0.15">
      <c r="M108" s="120"/>
    </row>
    <row r="109" spans="13:13" x14ac:dyDescent="0.15">
      <c r="M109" s="120"/>
    </row>
    <row r="110" spans="13:13" x14ac:dyDescent="0.15">
      <c r="M110" s="120"/>
    </row>
    <row r="111" spans="13:13" x14ac:dyDescent="0.15">
      <c r="M111" s="120"/>
    </row>
    <row r="112" spans="13:13" x14ac:dyDescent="0.15">
      <c r="M112" s="120"/>
    </row>
    <row r="113" spans="13:13" x14ac:dyDescent="0.15">
      <c r="M113" s="120"/>
    </row>
    <row r="114" spans="13:13" x14ac:dyDescent="0.15">
      <c r="M114" s="120"/>
    </row>
    <row r="115" spans="13:13" x14ac:dyDescent="0.15">
      <c r="M115" s="120"/>
    </row>
    <row r="116" spans="13:13" x14ac:dyDescent="0.15">
      <c r="M116" s="120"/>
    </row>
    <row r="117" spans="13:13" x14ac:dyDescent="0.15">
      <c r="M117" s="120"/>
    </row>
    <row r="118" spans="13:13" x14ac:dyDescent="0.15">
      <c r="M118" s="120"/>
    </row>
    <row r="119" spans="13:13" x14ac:dyDescent="0.15">
      <c r="M119" s="120"/>
    </row>
    <row r="120" spans="13:13" x14ac:dyDescent="0.15">
      <c r="M120" s="120"/>
    </row>
    <row r="121" spans="13:13" x14ac:dyDescent="0.15">
      <c r="M121" s="120"/>
    </row>
    <row r="122" spans="13:13" x14ac:dyDescent="0.15">
      <c r="M122" s="120"/>
    </row>
    <row r="123" spans="13:13" x14ac:dyDescent="0.15">
      <c r="M123" s="120"/>
    </row>
    <row r="124" spans="13:13" x14ac:dyDescent="0.15">
      <c r="M124" s="120"/>
    </row>
    <row r="125" spans="13:13" x14ac:dyDescent="0.15">
      <c r="M125" s="120"/>
    </row>
    <row r="126" spans="13:13" x14ac:dyDescent="0.15">
      <c r="M126" s="120"/>
    </row>
    <row r="127" spans="13:13" x14ac:dyDescent="0.15">
      <c r="M127" s="120"/>
    </row>
    <row r="128" spans="13:13" x14ac:dyDescent="0.15">
      <c r="M128" s="120"/>
    </row>
    <row r="129" spans="12:13" x14ac:dyDescent="0.15">
      <c r="M129" s="120"/>
    </row>
    <row r="130" spans="12:13" x14ac:dyDescent="0.15">
      <c r="M130" s="120"/>
    </row>
    <row r="131" spans="12:13" x14ac:dyDescent="0.15">
      <c r="M131" s="120"/>
    </row>
    <row r="132" spans="12:13" x14ac:dyDescent="0.15">
      <c r="M132" s="120"/>
    </row>
    <row r="133" spans="12:13" x14ac:dyDescent="0.15">
      <c r="M133" s="120"/>
    </row>
    <row r="134" spans="12:13" x14ac:dyDescent="0.15">
      <c r="L134" s="120"/>
      <c r="M134" s="120"/>
    </row>
    <row r="135" spans="12:13" x14ac:dyDescent="0.15">
      <c r="L135" s="120"/>
      <c r="M135" s="120"/>
    </row>
    <row r="136" spans="12:13" x14ac:dyDescent="0.15">
      <c r="L136" s="120"/>
      <c r="M136" s="120"/>
    </row>
    <row r="137" spans="12:13" x14ac:dyDescent="0.15">
      <c r="L137" s="120"/>
      <c r="M137" s="120"/>
    </row>
    <row r="138" spans="12:13" x14ac:dyDescent="0.15">
      <c r="L138" s="120"/>
      <c r="M138" s="120"/>
    </row>
    <row r="139" spans="12:13" x14ac:dyDescent="0.15">
      <c r="L139" s="120"/>
      <c r="M139" s="120"/>
    </row>
    <row r="140" spans="12:13" x14ac:dyDescent="0.15">
      <c r="L140" s="120"/>
      <c r="M140" s="120"/>
    </row>
    <row r="141" spans="12:13" x14ac:dyDescent="0.15">
      <c r="L141" s="120"/>
      <c r="M141" s="120"/>
    </row>
    <row r="142" spans="12:13" x14ac:dyDescent="0.15">
      <c r="L142" s="120"/>
      <c r="M142" s="120"/>
    </row>
    <row r="143" spans="12:13" x14ac:dyDescent="0.15">
      <c r="L143" s="120"/>
      <c r="M143" s="120"/>
    </row>
    <row r="144" spans="12:13" x14ac:dyDescent="0.15">
      <c r="L144" s="120"/>
      <c r="M144" s="120"/>
    </row>
    <row r="145" spans="12:13" x14ac:dyDescent="0.15">
      <c r="L145" s="120"/>
      <c r="M145" s="120"/>
    </row>
    <row r="146" spans="12:13" x14ac:dyDescent="0.15">
      <c r="L146" s="120"/>
      <c r="M146" s="120"/>
    </row>
    <row r="147" spans="12:13" x14ac:dyDescent="0.15">
      <c r="L147" s="120"/>
      <c r="M147" s="120"/>
    </row>
    <row r="148" spans="12:13" x14ac:dyDescent="0.15">
      <c r="L148" s="120"/>
      <c r="M148" s="120"/>
    </row>
    <row r="149" spans="12:13" x14ac:dyDescent="0.15">
      <c r="L149" s="120"/>
      <c r="M149" s="120"/>
    </row>
    <row r="150" spans="12:13" x14ac:dyDescent="0.15">
      <c r="L150" s="120"/>
      <c r="M150" s="120"/>
    </row>
    <row r="151" spans="12:13" x14ac:dyDescent="0.15">
      <c r="L151" s="120"/>
      <c r="M151" s="120"/>
    </row>
    <row r="152" spans="12:13" x14ac:dyDescent="0.15">
      <c r="L152" s="120"/>
      <c r="M152" s="120"/>
    </row>
    <row r="153" spans="12:13" x14ac:dyDescent="0.15">
      <c r="L153" s="120"/>
      <c r="M153" s="120"/>
    </row>
    <row r="154" spans="12:13" x14ac:dyDescent="0.15">
      <c r="L154" s="120"/>
      <c r="M154" s="120"/>
    </row>
    <row r="155" spans="12:13" x14ac:dyDescent="0.15">
      <c r="L155" s="120"/>
      <c r="M155" s="120"/>
    </row>
    <row r="156" spans="12:13" x14ac:dyDescent="0.15">
      <c r="L156" s="120"/>
      <c r="M156" s="120"/>
    </row>
    <row r="157" spans="12:13" x14ac:dyDescent="0.15">
      <c r="L157" s="120"/>
      <c r="M157" s="120"/>
    </row>
    <row r="158" spans="12:13" x14ac:dyDescent="0.15">
      <c r="L158" s="120"/>
      <c r="M158" s="120"/>
    </row>
    <row r="159" spans="12:13" x14ac:dyDescent="0.15">
      <c r="L159" s="120"/>
      <c r="M159" s="120"/>
    </row>
    <row r="160" spans="12:13" x14ac:dyDescent="0.15">
      <c r="L160" s="120"/>
      <c r="M160" s="120"/>
    </row>
    <row r="161" spans="12:13" x14ac:dyDescent="0.15">
      <c r="L161" s="120"/>
      <c r="M161" s="120"/>
    </row>
    <row r="162" spans="12:13" x14ac:dyDescent="0.15">
      <c r="L162" s="120"/>
      <c r="M162" s="120"/>
    </row>
    <row r="163" spans="12:13" x14ac:dyDescent="0.15">
      <c r="L163" s="120"/>
      <c r="M163" s="120"/>
    </row>
    <row r="164" spans="12:13" x14ac:dyDescent="0.15">
      <c r="L164" s="120"/>
      <c r="M164" s="120"/>
    </row>
    <row r="165" spans="12:13" x14ac:dyDescent="0.15">
      <c r="L165" s="120"/>
      <c r="M165" s="120"/>
    </row>
    <row r="166" spans="12:13" x14ac:dyDescent="0.15">
      <c r="L166" s="120"/>
      <c r="M166" s="120"/>
    </row>
    <row r="167" spans="12:13" x14ac:dyDescent="0.15">
      <c r="L167" s="120"/>
      <c r="M167" s="120"/>
    </row>
    <row r="168" spans="12:13" x14ac:dyDescent="0.15">
      <c r="L168" s="120"/>
      <c r="M168" s="120"/>
    </row>
    <row r="169" spans="12:13" x14ac:dyDescent="0.15">
      <c r="L169" s="120"/>
      <c r="M169" s="120"/>
    </row>
    <row r="170" spans="12:13" x14ac:dyDescent="0.15">
      <c r="L170" s="120"/>
      <c r="M170" s="120"/>
    </row>
    <row r="171" spans="12:13" x14ac:dyDescent="0.15">
      <c r="L171" s="120"/>
      <c r="M171" s="120"/>
    </row>
    <row r="172" spans="12:13" x14ac:dyDescent="0.15">
      <c r="L172" s="120"/>
      <c r="M172" s="120"/>
    </row>
    <row r="173" spans="12:13" x14ac:dyDescent="0.15">
      <c r="L173" s="120"/>
      <c r="M173" s="120"/>
    </row>
    <row r="174" spans="12:13" x14ac:dyDescent="0.15">
      <c r="L174" s="120"/>
      <c r="M174" s="120"/>
    </row>
    <row r="175" spans="12:13" x14ac:dyDescent="0.15">
      <c r="L175" s="120"/>
      <c r="M175" s="120"/>
    </row>
    <row r="176" spans="12:13" x14ac:dyDescent="0.15">
      <c r="L176" s="120"/>
      <c r="M176" s="120"/>
    </row>
    <row r="177" spans="12:13" x14ac:dyDescent="0.15">
      <c r="L177" s="120"/>
      <c r="M177" s="120"/>
    </row>
    <row r="178" spans="12:13" x14ac:dyDescent="0.15">
      <c r="L178" s="120"/>
      <c r="M178" s="120"/>
    </row>
    <row r="179" spans="12:13" x14ac:dyDescent="0.15">
      <c r="L179" s="120"/>
      <c r="M179" s="120"/>
    </row>
    <row r="180" spans="12:13" x14ac:dyDescent="0.15">
      <c r="L180" s="120"/>
      <c r="M180" s="120"/>
    </row>
    <row r="181" spans="12:13" x14ac:dyDescent="0.15">
      <c r="L181" s="120"/>
      <c r="M181" s="120"/>
    </row>
    <row r="182" spans="12:13" x14ac:dyDescent="0.15">
      <c r="L182" s="120"/>
      <c r="M182" s="120"/>
    </row>
    <row r="183" spans="12:13" x14ac:dyDescent="0.15">
      <c r="L183" s="120"/>
      <c r="M183" s="120"/>
    </row>
    <row r="184" spans="12:13" x14ac:dyDescent="0.15">
      <c r="L184" s="120"/>
      <c r="M184" s="120"/>
    </row>
    <row r="185" spans="12:13" x14ac:dyDescent="0.15">
      <c r="L185" s="120"/>
      <c r="M185" s="120"/>
    </row>
    <row r="186" spans="12:13" x14ac:dyDescent="0.15">
      <c r="L186" s="120"/>
      <c r="M186" s="120"/>
    </row>
    <row r="187" spans="12:13" x14ac:dyDescent="0.15">
      <c r="L187" s="120"/>
      <c r="M187" s="120"/>
    </row>
    <row r="188" spans="12:13" x14ac:dyDescent="0.15">
      <c r="L188" s="120"/>
      <c r="M188" s="120"/>
    </row>
  </sheetData>
  <sheetProtection algorithmName="SHA-512" hashValue="noxRNbC7OxNMuNm1G899kiDl7ifEQfRaeVAheXdXp8R/pEOLAZXvlBOWpOrfhRwb9j8tH/xVOoEu/NiBtw0UeQ==" saltValue="Aaln+wupLfQbdW2HFNVbJQ==" spinCount="100000" sheet="1" objects="1" scenarios="1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8"/>
  <dimension ref="A1:N98"/>
  <sheetViews>
    <sheetView showGridLines="0" showRowColHeaders="0" workbookViewId="0">
      <selection activeCell="L18" sqref="L18"/>
    </sheetView>
  </sheetViews>
  <sheetFormatPr baseColWidth="10" defaultRowHeight="13" x14ac:dyDescent="0.15"/>
  <cols>
    <col min="1" max="4" width="13.85546875" style="77" customWidth="1"/>
    <col min="5" max="5" width="9.42578125" style="77" customWidth="1"/>
    <col min="6" max="6" width="21.140625" style="77" bestFit="1" customWidth="1"/>
    <col min="7" max="7" width="22.140625" style="77" customWidth="1"/>
    <col min="8" max="8" width="17" style="77" customWidth="1"/>
    <col min="9" max="9" width="19.28515625" style="77" customWidth="1"/>
    <col min="10" max="10" width="18.42578125" style="77" customWidth="1"/>
    <col min="11" max="11" width="20.7109375" style="77" customWidth="1"/>
    <col min="12" max="12" width="19.28515625" style="77" customWidth="1"/>
    <col min="13" max="13" width="20.7109375" style="77" customWidth="1"/>
    <col min="14" max="15" width="19.28515625" style="77" customWidth="1"/>
    <col min="16" max="21" width="4" style="77" customWidth="1"/>
    <col min="22" max="22" width="6" style="77" customWidth="1"/>
    <col min="23" max="39" width="4" style="77" customWidth="1"/>
    <col min="40" max="40" width="6" style="77" customWidth="1"/>
    <col min="41" max="41" width="4" style="77" customWidth="1"/>
    <col min="42" max="42" width="7" style="77" customWidth="1"/>
    <col min="43" max="43" width="4" style="77" customWidth="1"/>
    <col min="44" max="44" width="7" style="77" customWidth="1"/>
    <col min="45" max="45" width="4" style="77" customWidth="1"/>
    <col min="46" max="46" width="6" style="77" bestFit="1" customWidth="1"/>
    <col min="47" max="52" width="4" style="77" customWidth="1"/>
    <col min="53" max="53" width="7" style="77" customWidth="1"/>
    <col min="54" max="56" width="4" style="77" customWidth="1"/>
    <col min="57" max="57" width="6" style="77" customWidth="1"/>
    <col min="58" max="59" width="4" style="77" customWidth="1"/>
    <col min="60" max="60" width="7" style="77" bestFit="1" customWidth="1"/>
    <col min="61" max="61" width="7" style="77" customWidth="1"/>
    <col min="62" max="62" width="6" style="77" bestFit="1" customWidth="1"/>
    <col min="63" max="66" width="4" style="77" customWidth="1"/>
    <col min="67" max="68" width="5" style="77" customWidth="1"/>
    <col min="69" max="69" width="6.42578125" style="77" customWidth="1"/>
    <col min="70" max="70" width="9.85546875" style="77" bestFit="1" customWidth="1"/>
    <col min="71" max="71" width="7.85546875" style="77" bestFit="1" customWidth="1"/>
    <col min="72" max="72" width="5.85546875" style="77" bestFit="1" customWidth="1"/>
    <col min="73" max="73" width="7.85546875" style="77" bestFit="1" customWidth="1"/>
    <col min="74" max="74" width="5.85546875" style="77" bestFit="1" customWidth="1"/>
    <col min="75" max="75" width="4" style="77" bestFit="1" customWidth="1"/>
    <col min="76" max="76" width="7.85546875" style="77" bestFit="1" customWidth="1"/>
    <col min="77" max="77" width="5.85546875" style="77" bestFit="1" customWidth="1"/>
    <col min="78" max="78" width="7.85546875" style="77" bestFit="1" customWidth="1"/>
    <col min="79" max="79" width="6.42578125" style="77" bestFit="1" customWidth="1"/>
    <col min="80" max="81" width="7.85546875" style="77" bestFit="1" customWidth="1"/>
    <col min="82" max="82" width="9.42578125" style="77" bestFit="1" customWidth="1"/>
    <col min="83" max="83" width="5.85546875" style="77" bestFit="1" customWidth="1"/>
    <col min="84" max="84" width="7.85546875" style="77" bestFit="1" customWidth="1"/>
    <col min="85" max="85" width="8.85546875" style="77" bestFit="1" customWidth="1"/>
    <col min="86" max="86" width="10.28515625" style="77" bestFit="1" customWidth="1"/>
    <col min="87" max="87" width="5.85546875" style="77" bestFit="1" customWidth="1"/>
    <col min="88" max="88" width="7.85546875" style="77" bestFit="1" customWidth="1"/>
    <col min="89" max="89" width="12" style="77" bestFit="1" customWidth="1"/>
    <col min="90" max="90" width="10.28515625" style="77" bestFit="1" customWidth="1"/>
    <col min="91" max="91" width="5.85546875" style="77" bestFit="1" customWidth="1"/>
    <col min="92" max="93" width="7.85546875" style="77" bestFit="1" customWidth="1"/>
    <col min="94" max="94" width="9.42578125" style="77" bestFit="1" customWidth="1"/>
    <col min="95" max="95" width="5.85546875" style="77" bestFit="1" customWidth="1"/>
    <col min="96" max="96" width="7.85546875" style="77" bestFit="1" customWidth="1"/>
    <col min="97" max="97" width="6.42578125" style="77" bestFit="1" customWidth="1"/>
    <col min="98" max="98" width="7.85546875" style="77" bestFit="1" customWidth="1"/>
    <col min="99" max="99" width="5.85546875" style="77" bestFit="1" customWidth="1"/>
    <col min="100" max="100" width="7.85546875" style="77" bestFit="1" customWidth="1"/>
    <col min="101" max="101" width="5.85546875" style="77" bestFit="1" customWidth="1"/>
    <col min="102" max="102" width="7.85546875" style="77" bestFit="1" customWidth="1"/>
    <col min="103" max="103" width="5.85546875" style="77" bestFit="1" customWidth="1"/>
    <col min="104" max="104" width="7.85546875" style="77" bestFit="1" customWidth="1"/>
    <col min="105" max="105" width="5.85546875" style="77" bestFit="1" customWidth="1"/>
    <col min="106" max="106" width="7.85546875" style="77" bestFit="1" customWidth="1"/>
    <col min="107" max="107" width="8.85546875" style="77" bestFit="1" customWidth="1"/>
    <col min="108" max="108" width="10.28515625" style="77" bestFit="1" customWidth="1"/>
    <col min="109" max="109" width="5.85546875" style="77" bestFit="1" customWidth="1"/>
    <col min="110" max="110" width="7.85546875" style="77" bestFit="1" customWidth="1"/>
    <col min="111" max="111" width="6.42578125" style="77" bestFit="1" customWidth="1"/>
    <col min="112" max="112" width="7.85546875" style="77" bestFit="1" customWidth="1"/>
    <col min="113" max="113" width="5.85546875" style="77" bestFit="1" customWidth="1"/>
    <col min="114" max="115" width="7.85546875" style="77" bestFit="1" customWidth="1"/>
    <col min="116" max="116" width="9.42578125" style="77" bestFit="1" customWidth="1"/>
    <col min="117" max="117" width="5.85546875" style="77" bestFit="1" customWidth="1"/>
    <col min="118" max="118" width="7.85546875" style="77" bestFit="1" customWidth="1"/>
    <col min="119" max="119" width="5.85546875" style="77" bestFit="1" customWidth="1"/>
    <col min="120" max="120" width="7.85546875" style="77" bestFit="1" customWidth="1"/>
    <col min="121" max="121" width="8.85546875" style="77" bestFit="1" customWidth="1"/>
    <col min="122" max="122" width="10.28515625" style="77" bestFit="1" customWidth="1"/>
    <col min="123" max="123" width="8.85546875" style="77" bestFit="1" customWidth="1"/>
    <col min="124" max="124" width="10.28515625" style="77" bestFit="1" customWidth="1"/>
    <col min="125" max="125" width="7.85546875" style="77" bestFit="1" customWidth="1"/>
    <col min="126" max="126" width="9.42578125" style="77" bestFit="1" customWidth="1"/>
    <col min="127" max="127" width="5.85546875" style="77" bestFit="1" customWidth="1"/>
    <col min="128" max="128" width="7.85546875" style="77" bestFit="1" customWidth="1"/>
    <col min="129" max="129" width="5.85546875" style="77" bestFit="1" customWidth="1"/>
    <col min="130" max="130" width="7.85546875" style="77" bestFit="1" customWidth="1"/>
    <col min="131" max="131" width="5.85546875" style="77" bestFit="1" customWidth="1"/>
    <col min="132" max="132" width="7.85546875" style="77" bestFit="1" customWidth="1"/>
    <col min="133" max="133" width="5.85546875" style="77" bestFit="1" customWidth="1"/>
    <col min="134" max="134" width="7.85546875" style="77" bestFit="1" customWidth="1"/>
    <col min="135" max="135" width="6.85546875" style="77" bestFit="1" customWidth="1"/>
    <col min="136" max="136" width="8.85546875" style="77" bestFit="1" customWidth="1"/>
    <col min="137" max="137" width="6.85546875" style="77" bestFit="1" customWidth="1"/>
    <col min="138" max="138" width="8.85546875" style="77" bestFit="1" customWidth="1"/>
    <col min="139" max="139" width="8.28515625" style="77" bestFit="1" customWidth="1"/>
    <col min="140" max="140" width="10.42578125" style="77" bestFit="1" customWidth="1"/>
    <col min="141" max="141" width="9.85546875" style="77" bestFit="1" customWidth="1"/>
    <col min="142" max="16384" width="10.7109375" style="77"/>
  </cols>
  <sheetData>
    <row r="1" spans="1:14" s="124" customFormat="1" x14ac:dyDescent="0.15">
      <c r="A1" s="77"/>
      <c r="B1" s="77"/>
      <c r="F1" s="125"/>
    </row>
    <row r="2" spans="1:14" x14ac:dyDescent="0.15">
      <c r="A2" s="77" t="s">
        <v>68</v>
      </c>
      <c r="B2" s="77" t="s">
        <v>15</v>
      </c>
    </row>
    <row r="4" spans="1:14" x14ac:dyDescent="0.15">
      <c r="F4" s="77" t="s">
        <v>16</v>
      </c>
    </row>
    <row r="5" spans="1:14" x14ac:dyDescent="0.15">
      <c r="A5" s="77" t="s">
        <v>33</v>
      </c>
      <c r="B5" s="77" t="s">
        <v>32</v>
      </c>
      <c r="C5" s="77" t="s">
        <v>31</v>
      </c>
      <c r="D5" s="77" t="s">
        <v>0</v>
      </c>
      <c r="E5" s="77" t="s">
        <v>25</v>
      </c>
      <c r="F5" s="77" t="s">
        <v>66</v>
      </c>
      <c r="G5" s="77" t="s">
        <v>149</v>
      </c>
      <c r="H5" s="77" t="s">
        <v>154</v>
      </c>
      <c r="I5" s="77" t="s">
        <v>47</v>
      </c>
      <c r="J5" s="77" t="s">
        <v>48</v>
      </c>
      <c r="K5" s="77" t="s">
        <v>49</v>
      </c>
      <c r="L5" s="77" t="s">
        <v>50</v>
      </c>
      <c r="M5" s="77" t="s">
        <v>51</v>
      </c>
      <c r="N5" s="77" t="s">
        <v>201</v>
      </c>
    </row>
    <row r="6" spans="1:14" x14ac:dyDescent="0.15">
      <c r="A6" s="77" t="s">
        <v>42</v>
      </c>
      <c r="B6" s="77" t="s">
        <v>44</v>
      </c>
      <c r="C6" s="77" t="s">
        <v>46</v>
      </c>
      <c r="D6" s="77" t="s">
        <v>12</v>
      </c>
      <c r="E6" s="77" t="s">
        <v>87</v>
      </c>
      <c r="F6" s="126">
        <v>1</v>
      </c>
      <c r="G6" s="126">
        <v>1</v>
      </c>
      <c r="H6" s="126">
        <v>1</v>
      </c>
      <c r="I6" s="126">
        <v>1</v>
      </c>
      <c r="J6" s="126"/>
      <c r="K6" s="126">
        <v>1</v>
      </c>
      <c r="L6" s="126">
        <v>1</v>
      </c>
      <c r="M6" s="77">
        <v>1</v>
      </c>
      <c r="N6" s="77">
        <v>1</v>
      </c>
    </row>
    <row r="7" spans="1:14" x14ac:dyDescent="0.15">
      <c r="E7" s="77" t="s">
        <v>86</v>
      </c>
      <c r="F7" s="126">
        <v>1</v>
      </c>
      <c r="G7" s="126">
        <v>1</v>
      </c>
      <c r="H7" s="126">
        <v>1</v>
      </c>
      <c r="I7" s="126">
        <v>1</v>
      </c>
      <c r="J7" s="126">
        <v>1</v>
      </c>
      <c r="K7" s="126">
        <v>1</v>
      </c>
      <c r="L7" s="126">
        <v>1</v>
      </c>
    </row>
    <row r="8" spans="1:14" x14ac:dyDescent="0.15">
      <c r="E8" s="77" t="s">
        <v>82</v>
      </c>
      <c r="F8" s="126">
        <v>1</v>
      </c>
      <c r="G8" s="126"/>
      <c r="H8" s="126">
        <v>1</v>
      </c>
      <c r="I8" s="126">
        <v>1</v>
      </c>
      <c r="J8" s="126"/>
      <c r="K8" s="126">
        <v>1</v>
      </c>
      <c r="L8" s="126">
        <v>1</v>
      </c>
    </row>
    <row r="9" spans="1:14" x14ac:dyDescent="0.15">
      <c r="E9" s="77" t="s">
        <v>179</v>
      </c>
      <c r="F9" s="126">
        <v>1</v>
      </c>
      <c r="G9" s="126">
        <v>1</v>
      </c>
      <c r="H9" s="126">
        <v>1</v>
      </c>
      <c r="I9" s="126">
        <v>1</v>
      </c>
      <c r="J9" s="126">
        <v>1</v>
      </c>
      <c r="K9" s="126">
        <v>1</v>
      </c>
      <c r="L9" s="126">
        <v>1</v>
      </c>
      <c r="M9" s="77">
        <v>1</v>
      </c>
      <c r="N9" s="77">
        <v>1</v>
      </c>
    </row>
    <row r="10" spans="1:14" x14ac:dyDescent="0.15">
      <c r="E10" s="77" t="s">
        <v>183</v>
      </c>
      <c r="F10" s="126">
        <v>1</v>
      </c>
      <c r="G10" s="126">
        <v>1</v>
      </c>
      <c r="H10" s="126">
        <v>1</v>
      </c>
      <c r="I10" s="126">
        <v>1</v>
      </c>
      <c r="J10" s="126">
        <v>1</v>
      </c>
      <c r="K10" s="126">
        <v>1</v>
      </c>
      <c r="L10" s="126">
        <v>1</v>
      </c>
      <c r="M10" s="77">
        <v>1</v>
      </c>
      <c r="N10" s="77">
        <v>1</v>
      </c>
    </row>
    <row r="11" spans="1:14" x14ac:dyDescent="0.15">
      <c r="D11" s="77" t="s">
        <v>91</v>
      </c>
      <c r="F11" s="126">
        <v>5</v>
      </c>
      <c r="G11" s="126">
        <v>4</v>
      </c>
      <c r="H11" s="126">
        <v>5</v>
      </c>
      <c r="I11" s="126">
        <v>5</v>
      </c>
      <c r="J11" s="126">
        <v>3</v>
      </c>
      <c r="K11" s="126">
        <v>5</v>
      </c>
      <c r="L11" s="126">
        <v>5</v>
      </c>
      <c r="M11" s="77">
        <v>3</v>
      </c>
      <c r="N11" s="77">
        <v>3</v>
      </c>
    </row>
    <row r="12" spans="1:14" x14ac:dyDescent="0.15">
      <c r="A12" s="77" t="s">
        <v>43</v>
      </c>
      <c r="B12" s="77" t="s">
        <v>43</v>
      </c>
      <c r="D12" s="77" t="s">
        <v>4</v>
      </c>
      <c r="E12" s="77" t="s">
        <v>85</v>
      </c>
      <c r="F12" s="126">
        <v>1</v>
      </c>
      <c r="G12" s="126">
        <v>1</v>
      </c>
      <c r="H12" s="126">
        <v>1</v>
      </c>
      <c r="I12" s="126">
        <v>1</v>
      </c>
      <c r="J12" s="126">
        <v>1</v>
      </c>
      <c r="K12" s="126">
        <v>1</v>
      </c>
      <c r="L12" s="126">
        <v>1</v>
      </c>
    </row>
    <row r="13" spans="1:14" x14ac:dyDescent="0.15">
      <c r="E13" s="77" t="s">
        <v>86</v>
      </c>
      <c r="F13" s="126">
        <v>1</v>
      </c>
      <c r="G13" s="126">
        <v>1</v>
      </c>
      <c r="H13" s="126">
        <v>1</v>
      </c>
      <c r="I13" s="126">
        <v>1</v>
      </c>
      <c r="J13" s="126">
        <v>1</v>
      </c>
      <c r="K13" s="126">
        <v>1</v>
      </c>
      <c r="L13" s="126">
        <v>1</v>
      </c>
    </row>
    <row r="14" spans="1:14" x14ac:dyDescent="0.15">
      <c r="E14" s="77" t="s">
        <v>156</v>
      </c>
      <c r="F14" s="126">
        <v>1</v>
      </c>
      <c r="G14" s="126">
        <v>1</v>
      </c>
      <c r="H14" s="126"/>
      <c r="I14" s="126"/>
      <c r="J14" s="126"/>
      <c r="K14" s="126"/>
      <c r="L14" s="126"/>
    </row>
    <row r="15" spans="1:14" x14ac:dyDescent="0.15">
      <c r="E15" s="77" t="s">
        <v>162</v>
      </c>
      <c r="F15" s="126">
        <v>1</v>
      </c>
      <c r="G15" s="126">
        <v>1</v>
      </c>
      <c r="H15" s="126">
        <v>1</v>
      </c>
      <c r="I15" s="126">
        <v>1</v>
      </c>
      <c r="J15" s="126">
        <v>1</v>
      </c>
      <c r="K15" s="126">
        <v>1</v>
      </c>
      <c r="L15" s="126">
        <v>1</v>
      </c>
      <c r="M15" s="77">
        <v>1</v>
      </c>
      <c r="N15" s="77">
        <v>1</v>
      </c>
    </row>
    <row r="16" spans="1:14" x14ac:dyDescent="0.15">
      <c r="E16" s="77" t="s">
        <v>182</v>
      </c>
      <c r="F16" s="126">
        <v>1</v>
      </c>
      <c r="G16" s="126">
        <v>1</v>
      </c>
      <c r="H16" s="126">
        <v>1</v>
      </c>
      <c r="I16" s="126">
        <v>1</v>
      </c>
      <c r="J16" s="126"/>
      <c r="K16" s="126">
        <v>1</v>
      </c>
      <c r="L16" s="126">
        <v>1</v>
      </c>
    </row>
    <row r="17" spans="4:14" x14ac:dyDescent="0.15">
      <c r="E17" s="77" t="s">
        <v>183</v>
      </c>
      <c r="F17" s="126">
        <v>1</v>
      </c>
      <c r="G17" s="126">
        <v>1</v>
      </c>
      <c r="H17" s="126">
        <v>1</v>
      </c>
      <c r="I17" s="126">
        <v>1</v>
      </c>
      <c r="J17" s="126">
        <v>1</v>
      </c>
      <c r="K17" s="126">
        <v>1</v>
      </c>
      <c r="L17" s="126">
        <v>1</v>
      </c>
      <c r="M17" s="77">
        <v>1</v>
      </c>
      <c r="N17" s="77">
        <v>1</v>
      </c>
    </row>
    <row r="18" spans="4:14" x14ac:dyDescent="0.15">
      <c r="E18" s="77" t="s">
        <v>196</v>
      </c>
      <c r="F18" s="126">
        <v>1</v>
      </c>
      <c r="G18" s="126">
        <v>1</v>
      </c>
      <c r="H18" s="126">
        <v>1</v>
      </c>
      <c r="I18" s="126">
        <v>1</v>
      </c>
      <c r="J18" s="126">
        <v>1</v>
      </c>
      <c r="K18" s="126">
        <v>1</v>
      </c>
      <c r="L18" s="126">
        <v>1</v>
      </c>
      <c r="M18" s="77">
        <v>1</v>
      </c>
      <c r="N18" s="77">
        <v>1</v>
      </c>
    </row>
    <row r="19" spans="4:14" x14ac:dyDescent="0.15">
      <c r="D19" s="77" t="s">
        <v>92</v>
      </c>
      <c r="F19" s="126">
        <v>7</v>
      </c>
      <c r="G19" s="126">
        <v>7</v>
      </c>
      <c r="H19" s="126">
        <v>6</v>
      </c>
      <c r="I19" s="126">
        <v>6</v>
      </c>
      <c r="J19" s="126">
        <v>5</v>
      </c>
      <c r="K19" s="126">
        <v>6</v>
      </c>
      <c r="L19" s="126">
        <v>6</v>
      </c>
      <c r="M19" s="77">
        <v>3</v>
      </c>
      <c r="N19" s="77">
        <v>3</v>
      </c>
    </row>
    <row r="20" spans="4:14" x14ac:dyDescent="0.15">
      <c r="F20" s="126"/>
      <c r="G20" s="126"/>
      <c r="H20" s="126"/>
      <c r="I20" s="126"/>
      <c r="J20" s="126"/>
      <c r="K20" s="126"/>
      <c r="L20" s="126"/>
    </row>
    <row r="21" spans="4:14" x14ac:dyDescent="0.15">
      <c r="F21" s="126"/>
      <c r="G21" s="126"/>
      <c r="H21" s="126"/>
      <c r="I21" s="126"/>
      <c r="J21" s="126"/>
      <c r="K21" s="126"/>
      <c r="L21" s="126"/>
    </row>
    <row r="22" spans="4:14" x14ac:dyDescent="0.15">
      <c r="F22" s="126"/>
      <c r="G22" s="126"/>
      <c r="H22" s="126"/>
      <c r="I22" s="126"/>
      <c r="J22" s="126"/>
      <c r="K22" s="126"/>
      <c r="L22" s="126"/>
    </row>
    <row r="23" spans="4:14" x14ac:dyDescent="0.15">
      <c r="F23" s="126"/>
      <c r="G23" s="126"/>
      <c r="H23" s="126"/>
      <c r="I23" s="126"/>
      <c r="J23" s="126"/>
      <c r="K23" s="126"/>
      <c r="L23" s="126"/>
    </row>
    <row r="24" spans="4:14" x14ac:dyDescent="0.15">
      <c r="F24" s="126"/>
      <c r="G24" s="126"/>
      <c r="H24" s="126"/>
      <c r="I24" s="126"/>
      <c r="J24" s="126"/>
      <c r="K24" s="126"/>
      <c r="L24" s="126"/>
    </row>
    <row r="25" spans="4:14" x14ac:dyDescent="0.15">
      <c r="F25" s="126"/>
      <c r="G25" s="126"/>
      <c r="H25" s="126"/>
      <c r="I25" s="126"/>
      <c r="J25" s="126"/>
      <c r="K25" s="126"/>
      <c r="L25" s="126"/>
    </row>
    <row r="26" spans="4:14" x14ac:dyDescent="0.15">
      <c r="F26" s="126"/>
      <c r="G26" s="126"/>
      <c r="H26" s="126"/>
      <c r="I26" s="126"/>
      <c r="J26" s="126"/>
      <c r="K26" s="126"/>
      <c r="L26" s="126"/>
    </row>
    <row r="27" spans="4:14" x14ac:dyDescent="0.15">
      <c r="F27" s="126"/>
      <c r="G27" s="126"/>
      <c r="H27" s="126"/>
      <c r="I27" s="126"/>
      <c r="J27" s="126"/>
      <c r="K27" s="126"/>
      <c r="L27" s="126"/>
    </row>
    <row r="28" spans="4:14" x14ac:dyDescent="0.15">
      <c r="F28" s="126"/>
      <c r="G28" s="126"/>
      <c r="H28" s="126"/>
      <c r="I28" s="126"/>
      <c r="J28" s="126"/>
      <c r="K28" s="126"/>
      <c r="L28" s="126"/>
    </row>
    <row r="29" spans="4:14" x14ac:dyDescent="0.15">
      <c r="F29" s="126"/>
      <c r="G29" s="126"/>
      <c r="H29" s="126"/>
      <c r="I29" s="126"/>
      <c r="J29" s="126"/>
      <c r="K29" s="126"/>
      <c r="L29" s="126"/>
    </row>
    <row r="30" spans="4:14" x14ac:dyDescent="0.15">
      <c r="F30" s="126"/>
      <c r="G30" s="126"/>
      <c r="H30" s="126"/>
      <c r="I30" s="126"/>
      <c r="J30" s="126"/>
      <c r="K30" s="126"/>
      <c r="L30" s="126"/>
    </row>
    <row r="31" spans="4:14" x14ac:dyDescent="0.15">
      <c r="F31" s="126"/>
      <c r="G31" s="126"/>
      <c r="H31" s="126"/>
      <c r="I31" s="126"/>
      <c r="J31" s="126"/>
      <c r="K31" s="126"/>
      <c r="L31" s="126"/>
    </row>
    <row r="32" spans="4:14" x14ac:dyDescent="0.15">
      <c r="F32" s="126"/>
      <c r="G32" s="126"/>
      <c r="H32" s="126"/>
      <c r="I32" s="126"/>
      <c r="J32" s="126"/>
      <c r="K32" s="126"/>
      <c r="L32" s="126"/>
    </row>
    <row r="33" spans="6:12" x14ac:dyDescent="0.15">
      <c r="F33" s="126"/>
      <c r="G33" s="126"/>
      <c r="H33" s="126"/>
      <c r="I33" s="126"/>
      <c r="J33" s="126"/>
      <c r="K33" s="126"/>
      <c r="L33" s="126"/>
    </row>
    <row r="34" spans="6:12" x14ac:dyDescent="0.15">
      <c r="F34" s="126"/>
      <c r="G34" s="126"/>
      <c r="H34" s="126"/>
      <c r="I34" s="126"/>
      <c r="J34" s="126"/>
      <c r="K34" s="126"/>
      <c r="L34" s="126"/>
    </row>
    <row r="35" spans="6:12" x14ac:dyDescent="0.15">
      <c r="F35" s="126"/>
      <c r="G35" s="126"/>
      <c r="H35" s="126"/>
      <c r="I35" s="126"/>
      <c r="J35" s="126"/>
      <c r="K35" s="126"/>
      <c r="L35" s="126"/>
    </row>
    <row r="36" spans="6:12" x14ac:dyDescent="0.15">
      <c r="F36" s="126"/>
      <c r="G36" s="126"/>
      <c r="H36" s="126"/>
      <c r="I36" s="126"/>
      <c r="J36" s="126"/>
      <c r="K36" s="126"/>
      <c r="L36" s="126"/>
    </row>
    <row r="37" spans="6:12" x14ac:dyDescent="0.15">
      <c r="F37" s="126"/>
      <c r="G37" s="126"/>
      <c r="H37" s="126"/>
      <c r="I37" s="126"/>
      <c r="J37" s="126"/>
      <c r="K37" s="126"/>
      <c r="L37" s="126"/>
    </row>
    <row r="38" spans="6:12" x14ac:dyDescent="0.15">
      <c r="F38" s="126"/>
      <c r="G38" s="126"/>
      <c r="H38" s="126"/>
      <c r="I38" s="126"/>
      <c r="J38" s="126"/>
      <c r="K38" s="126"/>
      <c r="L38" s="126"/>
    </row>
    <row r="39" spans="6:12" x14ac:dyDescent="0.15">
      <c r="F39" s="126"/>
      <c r="G39" s="126"/>
      <c r="H39" s="126"/>
      <c r="I39" s="126"/>
      <c r="J39" s="126"/>
      <c r="K39" s="126"/>
      <c r="L39" s="126"/>
    </row>
    <row r="40" spans="6:12" x14ac:dyDescent="0.15">
      <c r="F40" s="126"/>
      <c r="G40" s="126"/>
      <c r="H40" s="126"/>
      <c r="I40" s="126"/>
      <c r="J40" s="126"/>
      <c r="K40" s="126"/>
      <c r="L40" s="126"/>
    </row>
    <row r="41" spans="6:12" x14ac:dyDescent="0.15">
      <c r="F41" s="126"/>
      <c r="G41" s="126"/>
      <c r="H41" s="126"/>
      <c r="I41" s="126"/>
      <c r="J41" s="126"/>
      <c r="K41" s="126"/>
      <c r="L41" s="126"/>
    </row>
    <row r="42" spans="6:12" x14ac:dyDescent="0.15">
      <c r="F42" s="126"/>
      <c r="G42" s="126"/>
      <c r="H42" s="126"/>
      <c r="I42" s="126"/>
      <c r="J42" s="126"/>
      <c r="K42" s="126"/>
      <c r="L42" s="126"/>
    </row>
    <row r="43" spans="6:12" x14ac:dyDescent="0.15">
      <c r="F43" s="126"/>
      <c r="G43" s="126"/>
      <c r="H43" s="126"/>
      <c r="I43" s="126"/>
      <c r="J43" s="126"/>
      <c r="K43" s="126"/>
      <c r="L43" s="126"/>
    </row>
    <row r="44" spans="6:12" x14ac:dyDescent="0.15">
      <c r="F44" s="126"/>
      <c r="G44" s="126"/>
      <c r="H44" s="126"/>
      <c r="I44" s="126"/>
      <c r="J44" s="126"/>
      <c r="K44" s="126"/>
      <c r="L44" s="126"/>
    </row>
    <row r="45" spans="6:12" x14ac:dyDescent="0.15">
      <c r="F45" s="126"/>
      <c r="G45" s="126"/>
      <c r="H45" s="126"/>
      <c r="I45" s="126"/>
      <c r="J45" s="126"/>
      <c r="K45" s="126"/>
      <c r="L45" s="126"/>
    </row>
    <row r="46" spans="6:12" x14ac:dyDescent="0.15">
      <c r="F46" s="126"/>
      <c r="G46" s="126"/>
      <c r="H46" s="126"/>
      <c r="I46" s="126"/>
      <c r="J46" s="126"/>
      <c r="K46" s="126"/>
      <c r="L46" s="126"/>
    </row>
    <row r="47" spans="6:12" x14ac:dyDescent="0.15">
      <c r="F47" s="126"/>
      <c r="G47" s="126"/>
      <c r="H47" s="126"/>
      <c r="I47" s="126"/>
      <c r="J47" s="126"/>
      <c r="K47" s="126"/>
      <c r="L47" s="126"/>
    </row>
    <row r="48" spans="6:12" x14ac:dyDescent="0.15">
      <c r="F48" s="126"/>
      <c r="G48" s="126"/>
      <c r="H48" s="126"/>
      <c r="I48" s="126"/>
      <c r="J48" s="126"/>
      <c r="K48" s="126"/>
      <c r="L48" s="126"/>
    </row>
    <row r="49" spans="6:12" x14ac:dyDescent="0.15">
      <c r="F49" s="126"/>
      <c r="G49" s="126"/>
      <c r="H49" s="126"/>
      <c r="I49" s="126"/>
      <c r="J49" s="126"/>
      <c r="K49" s="126"/>
      <c r="L49" s="126"/>
    </row>
    <row r="50" spans="6:12" x14ac:dyDescent="0.15">
      <c r="F50" s="126"/>
      <c r="G50" s="126"/>
      <c r="H50" s="126"/>
      <c r="I50" s="126"/>
      <c r="J50" s="126"/>
      <c r="K50" s="126"/>
      <c r="L50" s="126"/>
    </row>
    <row r="51" spans="6:12" x14ac:dyDescent="0.15">
      <c r="F51" s="126"/>
      <c r="G51" s="126"/>
      <c r="H51" s="126"/>
      <c r="I51" s="126"/>
      <c r="J51" s="126"/>
      <c r="K51" s="126"/>
      <c r="L51" s="126"/>
    </row>
    <row r="52" spans="6:12" x14ac:dyDescent="0.15">
      <c r="F52" s="126"/>
      <c r="G52" s="126"/>
      <c r="H52" s="126"/>
      <c r="I52" s="126"/>
      <c r="J52" s="126"/>
      <c r="K52" s="126"/>
      <c r="L52" s="126"/>
    </row>
    <row r="53" spans="6:12" x14ac:dyDescent="0.15">
      <c r="F53" s="126"/>
      <c r="G53" s="126"/>
      <c r="H53" s="126"/>
      <c r="I53" s="126"/>
      <c r="J53" s="126"/>
      <c r="K53" s="126"/>
      <c r="L53" s="126"/>
    </row>
    <row r="54" spans="6:12" x14ac:dyDescent="0.15">
      <c r="F54" s="126"/>
      <c r="G54" s="126"/>
      <c r="H54" s="126"/>
      <c r="I54" s="126"/>
      <c r="J54" s="126"/>
      <c r="K54" s="126"/>
      <c r="L54" s="126"/>
    </row>
    <row r="55" spans="6:12" x14ac:dyDescent="0.15">
      <c r="F55" s="126"/>
      <c r="G55" s="126"/>
      <c r="H55" s="126"/>
      <c r="I55" s="126"/>
      <c r="J55" s="126"/>
      <c r="K55" s="126"/>
      <c r="L55" s="126"/>
    </row>
    <row r="56" spans="6:12" x14ac:dyDescent="0.15">
      <c r="F56" s="126"/>
      <c r="G56" s="126"/>
      <c r="H56" s="126"/>
      <c r="I56" s="126"/>
      <c r="J56" s="126"/>
      <c r="K56" s="126"/>
      <c r="L56" s="126"/>
    </row>
    <row r="57" spans="6:12" x14ac:dyDescent="0.15">
      <c r="F57" s="126"/>
      <c r="G57" s="126"/>
      <c r="H57" s="126"/>
      <c r="I57" s="126"/>
      <c r="J57" s="126"/>
      <c r="K57" s="126"/>
      <c r="L57" s="126"/>
    </row>
    <row r="58" spans="6:12" x14ac:dyDescent="0.15">
      <c r="F58" s="126"/>
      <c r="G58" s="126"/>
      <c r="H58" s="126"/>
      <c r="I58" s="126"/>
      <c r="J58" s="126"/>
      <c r="K58" s="126"/>
      <c r="L58" s="126"/>
    </row>
    <row r="59" spans="6:12" x14ac:dyDescent="0.15">
      <c r="F59" s="126"/>
      <c r="G59" s="126"/>
      <c r="H59" s="126"/>
      <c r="I59" s="126"/>
      <c r="J59" s="126"/>
      <c r="K59" s="126"/>
      <c r="L59" s="126"/>
    </row>
    <row r="60" spans="6:12" x14ac:dyDescent="0.15">
      <c r="F60" s="126"/>
      <c r="G60" s="126"/>
      <c r="H60" s="126"/>
      <c r="I60" s="126"/>
      <c r="J60" s="126"/>
      <c r="K60" s="126"/>
      <c r="L60" s="126"/>
    </row>
    <row r="61" spans="6:12" x14ac:dyDescent="0.15">
      <c r="F61" s="126"/>
      <c r="G61" s="126"/>
      <c r="H61" s="126"/>
      <c r="I61" s="126"/>
      <c r="J61" s="126"/>
      <c r="K61" s="126"/>
      <c r="L61" s="126"/>
    </row>
    <row r="62" spans="6:12" x14ac:dyDescent="0.15">
      <c r="F62" s="126"/>
      <c r="G62" s="126"/>
      <c r="H62" s="126"/>
      <c r="I62" s="126"/>
      <c r="J62" s="126"/>
      <c r="K62" s="126"/>
      <c r="L62" s="126"/>
    </row>
    <row r="63" spans="6:12" x14ac:dyDescent="0.15">
      <c r="F63" s="126"/>
      <c r="G63" s="126"/>
      <c r="H63" s="126"/>
      <c r="I63" s="126"/>
      <c r="J63" s="126"/>
      <c r="K63" s="126"/>
      <c r="L63" s="126"/>
    </row>
    <row r="64" spans="6:12" x14ac:dyDescent="0.15">
      <c r="F64" s="126"/>
      <c r="G64" s="126"/>
      <c r="H64" s="126"/>
      <c r="I64" s="126"/>
      <c r="J64" s="126"/>
      <c r="K64" s="126"/>
      <c r="L64" s="126"/>
    </row>
    <row r="65" spans="6:12" x14ac:dyDescent="0.15">
      <c r="F65" s="126"/>
      <c r="G65" s="126"/>
      <c r="H65" s="126"/>
      <c r="I65" s="126"/>
      <c r="J65" s="126"/>
      <c r="K65" s="126"/>
      <c r="L65" s="126"/>
    </row>
    <row r="66" spans="6:12" x14ac:dyDescent="0.15">
      <c r="F66" s="126"/>
      <c r="G66" s="126"/>
      <c r="H66" s="126"/>
      <c r="I66" s="126"/>
      <c r="J66" s="126"/>
      <c r="K66" s="126"/>
      <c r="L66" s="126"/>
    </row>
    <row r="67" spans="6:12" x14ac:dyDescent="0.15">
      <c r="F67" s="126"/>
      <c r="G67" s="126"/>
      <c r="H67" s="126"/>
      <c r="I67" s="126"/>
      <c r="J67" s="126"/>
      <c r="K67" s="126"/>
      <c r="L67" s="126"/>
    </row>
    <row r="68" spans="6:12" x14ac:dyDescent="0.15">
      <c r="F68" s="126"/>
      <c r="G68" s="126"/>
      <c r="H68" s="126"/>
      <c r="I68" s="126"/>
      <c r="J68" s="126"/>
      <c r="K68" s="126"/>
      <c r="L68" s="126"/>
    </row>
    <row r="69" spans="6:12" x14ac:dyDescent="0.15">
      <c r="F69" s="126"/>
      <c r="G69" s="126"/>
      <c r="H69" s="126"/>
      <c r="I69" s="126"/>
      <c r="J69" s="126"/>
      <c r="K69" s="126"/>
      <c r="L69" s="126"/>
    </row>
    <row r="70" spans="6:12" x14ac:dyDescent="0.15">
      <c r="F70" s="126"/>
      <c r="G70" s="126"/>
      <c r="H70" s="126"/>
      <c r="I70" s="126"/>
      <c r="J70" s="126"/>
      <c r="K70" s="126"/>
      <c r="L70" s="126"/>
    </row>
    <row r="71" spans="6:12" x14ac:dyDescent="0.15">
      <c r="F71" s="126"/>
      <c r="G71" s="126"/>
      <c r="H71" s="126"/>
      <c r="I71" s="126"/>
      <c r="J71" s="126"/>
      <c r="K71" s="126"/>
      <c r="L71" s="126"/>
    </row>
    <row r="72" spans="6:12" x14ac:dyDescent="0.15">
      <c r="F72" s="126"/>
      <c r="G72" s="126"/>
      <c r="H72" s="126"/>
      <c r="I72" s="126"/>
      <c r="J72" s="126"/>
      <c r="K72" s="126"/>
      <c r="L72" s="126"/>
    </row>
    <row r="73" spans="6:12" x14ac:dyDescent="0.15">
      <c r="F73" s="126"/>
      <c r="G73" s="126"/>
      <c r="H73" s="126"/>
      <c r="I73" s="126"/>
      <c r="J73" s="126"/>
      <c r="K73" s="126"/>
      <c r="L73" s="126"/>
    </row>
    <row r="74" spans="6:12" x14ac:dyDescent="0.15">
      <c r="F74" s="126"/>
      <c r="G74" s="126"/>
      <c r="H74" s="126"/>
      <c r="I74" s="126"/>
      <c r="J74" s="126"/>
      <c r="K74" s="126"/>
      <c r="L74" s="126"/>
    </row>
    <row r="75" spans="6:12" x14ac:dyDescent="0.15">
      <c r="F75" s="126"/>
      <c r="G75" s="126"/>
      <c r="H75" s="126"/>
      <c r="I75" s="126"/>
      <c r="J75" s="126"/>
      <c r="K75" s="126"/>
      <c r="L75" s="126"/>
    </row>
    <row r="76" spans="6:12" x14ac:dyDescent="0.15">
      <c r="F76" s="126"/>
      <c r="G76" s="126"/>
      <c r="H76" s="126"/>
      <c r="I76" s="126"/>
      <c r="J76" s="126"/>
      <c r="K76" s="126"/>
      <c r="L76" s="126"/>
    </row>
    <row r="77" spans="6:12" x14ac:dyDescent="0.15">
      <c r="F77" s="126"/>
      <c r="G77" s="126"/>
      <c r="H77" s="126"/>
      <c r="I77" s="126"/>
      <c r="J77" s="126"/>
      <c r="K77" s="126"/>
      <c r="L77" s="126"/>
    </row>
    <row r="78" spans="6:12" x14ac:dyDescent="0.15">
      <c r="F78" s="126"/>
      <c r="G78" s="126"/>
      <c r="H78" s="126"/>
      <c r="I78" s="126"/>
      <c r="J78" s="126"/>
      <c r="K78" s="126"/>
      <c r="L78" s="126"/>
    </row>
    <row r="79" spans="6:12" x14ac:dyDescent="0.15">
      <c r="F79" s="126"/>
      <c r="G79" s="126"/>
      <c r="H79" s="126"/>
      <c r="I79" s="126"/>
      <c r="J79" s="126"/>
      <c r="K79" s="126"/>
      <c r="L79" s="126"/>
    </row>
    <row r="80" spans="6:12" x14ac:dyDescent="0.15">
      <c r="F80" s="126"/>
      <c r="G80" s="126"/>
      <c r="H80" s="126"/>
      <c r="I80" s="126"/>
      <c r="J80" s="126"/>
      <c r="K80" s="126"/>
      <c r="L80" s="126"/>
    </row>
    <row r="81" spans="6:12" x14ac:dyDescent="0.15">
      <c r="F81" s="126"/>
      <c r="G81" s="126"/>
      <c r="H81" s="126"/>
      <c r="I81" s="126"/>
      <c r="J81" s="126"/>
      <c r="K81" s="126"/>
      <c r="L81" s="126"/>
    </row>
    <row r="82" spans="6:12" x14ac:dyDescent="0.15">
      <c r="F82" s="126"/>
      <c r="G82" s="126"/>
      <c r="H82" s="126"/>
      <c r="I82" s="126"/>
      <c r="J82" s="126"/>
      <c r="K82" s="126"/>
      <c r="L82" s="126"/>
    </row>
    <row r="83" spans="6:12" x14ac:dyDescent="0.15">
      <c r="F83" s="126"/>
      <c r="G83" s="126"/>
      <c r="H83" s="126"/>
      <c r="I83" s="126"/>
      <c r="J83" s="126"/>
      <c r="K83" s="126"/>
      <c r="L83" s="126"/>
    </row>
    <row r="84" spans="6:12" x14ac:dyDescent="0.15">
      <c r="F84" s="126"/>
      <c r="G84" s="126"/>
      <c r="H84" s="126"/>
      <c r="I84" s="126"/>
      <c r="J84" s="126"/>
      <c r="K84" s="126"/>
      <c r="L84" s="126"/>
    </row>
    <row r="85" spans="6:12" x14ac:dyDescent="0.15">
      <c r="F85" s="126"/>
      <c r="G85" s="126"/>
      <c r="H85" s="126"/>
      <c r="I85" s="126"/>
      <c r="J85" s="126"/>
      <c r="K85" s="126"/>
      <c r="L85" s="126"/>
    </row>
    <row r="86" spans="6:12" x14ac:dyDescent="0.15">
      <c r="F86" s="126"/>
      <c r="G86" s="126"/>
      <c r="H86" s="126"/>
      <c r="I86" s="126"/>
      <c r="J86" s="126"/>
      <c r="K86" s="126"/>
      <c r="L86" s="126"/>
    </row>
    <row r="87" spans="6:12" x14ac:dyDescent="0.15">
      <c r="F87" s="126"/>
      <c r="G87" s="126"/>
      <c r="H87" s="126"/>
      <c r="I87" s="126"/>
      <c r="J87" s="126"/>
      <c r="K87" s="126"/>
      <c r="L87" s="126"/>
    </row>
    <row r="88" spans="6:12" x14ac:dyDescent="0.15">
      <c r="F88" s="126"/>
      <c r="G88" s="126"/>
      <c r="H88" s="126"/>
      <c r="I88" s="126"/>
      <c r="J88" s="126"/>
      <c r="K88" s="126"/>
      <c r="L88" s="126"/>
    </row>
    <row r="89" spans="6:12" x14ac:dyDescent="0.15">
      <c r="F89" s="126"/>
      <c r="G89" s="126"/>
      <c r="H89" s="126"/>
      <c r="I89" s="126"/>
      <c r="J89" s="126"/>
      <c r="K89" s="126"/>
      <c r="L89" s="126"/>
    </row>
    <row r="90" spans="6:12" x14ac:dyDescent="0.15">
      <c r="F90" s="126"/>
      <c r="G90" s="126"/>
      <c r="H90" s="126"/>
      <c r="I90" s="126"/>
      <c r="J90" s="126"/>
      <c r="K90" s="126"/>
      <c r="L90" s="126"/>
    </row>
    <row r="91" spans="6:12" x14ac:dyDescent="0.15">
      <c r="F91" s="126"/>
      <c r="G91" s="126"/>
      <c r="H91" s="126"/>
      <c r="I91" s="126"/>
      <c r="J91" s="126"/>
      <c r="K91" s="126"/>
      <c r="L91" s="126"/>
    </row>
    <row r="92" spans="6:12" x14ac:dyDescent="0.15">
      <c r="F92" s="126"/>
      <c r="G92" s="126"/>
      <c r="H92" s="126"/>
      <c r="I92" s="126"/>
      <c r="J92" s="126"/>
      <c r="K92" s="126"/>
      <c r="L92" s="126"/>
    </row>
    <row r="93" spans="6:12" x14ac:dyDescent="0.15">
      <c r="F93" s="126"/>
      <c r="G93" s="126"/>
      <c r="H93" s="126"/>
      <c r="I93" s="126"/>
      <c r="J93" s="126"/>
      <c r="K93" s="126"/>
      <c r="L93" s="126"/>
    </row>
    <row r="94" spans="6:12" x14ac:dyDescent="0.15">
      <c r="F94" s="126"/>
      <c r="G94" s="126"/>
      <c r="H94" s="126"/>
      <c r="I94" s="126"/>
      <c r="J94" s="126"/>
      <c r="K94" s="126"/>
      <c r="L94" s="126"/>
    </row>
    <row r="95" spans="6:12" x14ac:dyDescent="0.15">
      <c r="F95" s="126"/>
      <c r="G95" s="126"/>
      <c r="H95" s="126"/>
      <c r="I95" s="126"/>
      <c r="J95" s="126"/>
      <c r="K95" s="126"/>
      <c r="L95" s="126"/>
    </row>
    <row r="96" spans="6:12" x14ac:dyDescent="0.15">
      <c r="F96" s="126"/>
      <c r="G96" s="126"/>
      <c r="H96" s="126"/>
      <c r="I96" s="126"/>
      <c r="J96" s="126"/>
      <c r="K96" s="126"/>
      <c r="L96" s="126"/>
    </row>
    <row r="97" spans="6:12" x14ac:dyDescent="0.15">
      <c r="F97" s="126"/>
      <c r="G97" s="126"/>
      <c r="H97" s="126"/>
      <c r="I97" s="126"/>
      <c r="J97" s="126"/>
      <c r="K97" s="126"/>
      <c r="L97" s="126"/>
    </row>
    <row r="98" spans="6:12" x14ac:dyDescent="0.15">
      <c r="F98" s="126"/>
      <c r="G98" s="126"/>
      <c r="H98" s="126"/>
      <c r="I98" s="126"/>
      <c r="J98" s="126"/>
      <c r="K98" s="126"/>
      <c r="L98" s="126"/>
    </row>
  </sheetData>
  <sheetProtection algorithmName="SHA-512" hashValue="rpH6CEFmePSr2WaqaHVT74DOGxCGxj3rzsfUjP3ESYkAJEnBF4PNpEtTWHhAleE6MNUurJGN0q4k7ZhnW3wrSw==" saltValue="DtMc+vZGf8+MygasIT0OJA==" spinCount="100000" sheet="1" objects="1" scenarios="1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9"/>
  <dimension ref="A1:AT171"/>
  <sheetViews>
    <sheetView showGridLines="0" showRowColHeaders="0" topLeftCell="A2" workbookViewId="0">
      <selection activeCell="L18" sqref="L18"/>
    </sheetView>
  </sheetViews>
  <sheetFormatPr baseColWidth="10" defaultRowHeight="13" x14ac:dyDescent="0.15"/>
  <cols>
    <col min="1" max="1" width="13.85546875" style="127" bestFit="1" customWidth="1"/>
    <col min="2" max="2" width="9.42578125" style="127" bestFit="1" customWidth="1"/>
    <col min="3" max="8" width="21.140625" style="127" customWidth="1"/>
    <col min="9" max="20" width="21.140625" style="127" bestFit="1" customWidth="1"/>
    <col min="21" max="21" width="23.7109375" style="127" bestFit="1" customWidth="1"/>
    <col min="22" max="22" width="24.85546875" style="127" bestFit="1" customWidth="1"/>
    <col min="23" max="23" width="19.7109375" style="127" bestFit="1" customWidth="1"/>
    <col min="24" max="24" width="22" style="127" bestFit="1" customWidth="1"/>
    <col min="25" max="25" width="21.140625" style="127" bestFit="1" customWidth="1"/>
    <col min="26" max="26" width="23.42578125" style="127" bestFit="1" customWidth="1"/>
    <col min="27" max="16384" width="10.7109375" style="127"/>
  </cols>
  <sheetData>
    <row r="1" spans="1:45" x14ac:dyDescent="0.15">
      <c r="A1" s="127" t="s">
        <v>68</v>
      </c>
      <c r="B1" s="127" t="s">
        <v>15</v>
      </c>
    </row>
    <row r="3" spans="1:45" x14ac:dyDescent="0.15">
      <c r="C3" s="127" t="s">
        <v>163</v>
      </c>
      <c r="D3" s="127" t="s">
        <v>16</v>
      </c>
    </row>
    <row r="4" spans="1:45" x14ac:dyDescent="0.15">
      <c r="C4" s="127" t="s">
        <v>180</v>
      </c>
      <c r="J4" s="127" t="s">
        <v>184</v>
      </c>
      <c r="Q4" s="127" t="s">
        <v>187</v>
      </c>
      <c r="X4" s="127" t="s">
        <v>188</v>
      </c>
      <c r="AE4" s="127" t="s">
        <v>194</v>
      </c>
      <c r="AL4" s="127" t="s">
        <v>206</v>
      </c>
    </row>
    <row r="5" spans="1:45" x14ac:dyDescent="0.15">
      <c r="A5" s="127" t="s">
        <v>0</v>
      </c>
      <c r="B5" s="127" t="s">
        <v>25</v>
      </c>
      <c r="C5" s="127" t="s">
        <v>164</v>
      </c>
      <c r="D5" s="127" t="s">
        <v>165</v>
      </c>
      <c r="E5" s="127" t="s">
        <v>166</v>
      </c>
      <c r="F5" s="127" t="s">
        <v>167</v>
      </c>
      <c r="G5" s="127" t="s">
        <v>168</v>
      </c>
      <c r="H5" s="127" t="s">
        <v>169</v>
      </c>
      <c r="I5" s="127" t="s">
        <v>170</v>
      </c>
      <c r="J5" s="127" t="s">
        <v>164</v>
      </c>
      <c r="K5" s="127" t="s">
        <v>165</v>
      </c>
      <c r="L5" s="127" t="s">
        <v>166</v>
      </c>
      <c r="M5" s="127" t="s">
        <v>167</v>
      </c>
      <c r="N5" s="127" t="s">
        <v>168</v>
      </c>
      <c r="O5" s="127" t="s">
        <v>169</v>
      </c>
      <c r="P5" s="127" t="s">
        <v>170</v>
      </c>
      <c r="Q5" s="127" t="s">
        <v>164</v>
      </c>
      <c r="R5" s="127" t="s">
        <v>165</v>
      </c>
      <c r="S5" s="127" t="s">
        <v>166</v>
      </c>
      <c r="T5" s="127" t="s">
        <v>167</v>
      </c>
      <c r="U5" s="127" t="s">
        <v>168</v>
      </c>
      <c r="V5" s="127" t="s">
        <v>169</v>
      </c>
      <c r="W5" s="127" t="s">
        <v>170</v>
      </c>
      <c r="X5" s="127" t="s">
        <v>164</v>
      </c>
      <c r="Y5" s="127" t="s">
        <v>165</v>
      </c>
      <c r="Z5" s="127" t="s">
        <v>166</v>
      </c>
      <c r="AA5" s="127" t="s">
        <v>167</v>
      </c>
      <c r="AB5" s="127" t="s">
        <v>168</v>
      </c>
      <c r="AC5" s="127" t="s">
        <v>169</v>
      </c>
      <c r="AD5" s="127" t="s">
        <v>170</v>
      </c>
      <c r="AE5" s="127" t="s">
        <v>164</v>
      </c>
      <c r="AF5" s="127" t="s">
        <v>165</v>
      </c>
      <c r="AG5" s="127" t="s">
        <v>166</v>
      </c>
      <c r="AH5" s="127" t="s">
        <v>167</v>
      </c>
      <c r="AI5" s="127" t="s">
        <v>168</v>
      </c>
      <c r="AJ5" s="127" t="s">
        <v>169</v>
      </c>
      <c r="AK5" s="127" t="s">
        <v>170</v>
      </c>
      <c r="AL5" s="127" t="s">
        <v>164</v>
      </c>
      <c r="AM5" s="127" t="s">
        <v>165</v>
      </c>
      <c r="AN5" s="127" t="s">
        <v>166</v>
      </c>
      <c r="AO5" s="127" t="s">
        <v>167</v>
      </c>
      <c r="AP5" s="127" t="s">
        <v>168</v>
      </c>
      <c r="AQ5" s="127" t="s">
        <v>169</v>
      </c>
      <c r="AR5" s="127" t="s">
        <v>170</v>
      </c>
    </row>
    <row r="6" spans="1:45" x14ac:dyDescent="0.15">
      <c r="A6" s="127" t="s">
        <v>12</v>
      </c>
      <c r="B6" s="127" t="s">
        <v>82</v>
      </c>
      <c r="C6" s="128">
        <v>338.23529411764707</v>
      </c>
      <c r="D6" s="128"/>
      <c r="E6" s="128">
        <v>211.76470588235296</v>
      </c>
      <c r="F6" s="128">
        <v>59</v>
      </c>
      <c r="G6" s="128"/>
      <c r="H6" s="128">
        <v>24</v>
      </c>
      <c r="I6" s="128">
        <v>1176.4705882352941</v>
      </c>
      <c r="J6" s="128">
        <v>338.23529411764707</v>
      </c>
      <c r="K6" s="128"/>
      <c r="L6" s="128">
        <v>211.76470588235296</v>
      </c>
      <c r="M6" s="128">
        <v>59</v>
      </c>
      <c r="N6" s="128"/>
      <c r="O6" s="128">
        <v>24</v>
      </c>
      <c r="P6" s="128">
        <v>1176.4705882352941</v>
      </c>
      <c r="Q6" s="128">
        <v>338.23529411764707</v>
      </c>
      <c r="R6" s="128"/>
      <c r="S6" s="128">
        <v>211.76470588235296</v>
      </c>
      <c r="T6" s="128">
        <v>59</v>
      </c>
      <c r="U6" s="128"/>
      <c r="V6" s="128">
        <v>24</v>
      </c>
      <c r="W6" s="128">
        <v>1176.4705882352941</v>
      </c>
      <c r="X6" s="128">
        <v>300</v>
      </c>
      <c r="Y6" s="128"/>
      <c r="Z6" s="128">
        <v>250</v>
      </c>
      <c r="AA6" s="128">
        <v>55</v>
      </c>
      <c r="AB6" s="128"/>
      <c r="AC6" s="128">
        <v>55</v>
      </c>
      <c r="AD6" s="128">
        <v>825</v>
      </c>
      <c r="AE6" s="128">
        <v>300</v>
      </c>
      <c r="AF6" s="128"/>
      <c r="AG6" s="128">
        <v>250</v>
      </c>
      <c r="AH6" s="128">
        <v>55</v>
      </c>
      <c r="AI6" s="128"/>
      <c r="AJ6" s="128">
        <v>55</v>
      </c>
      <c r="AK6" s="128">
        <v>825</v>
      </c>
      <c r="AL6" s="128">
        <v>300</v>
      </c>
      <c r="AM6" s="128"/>
      <c r="AN6" s="128">
        <v>250</v>
      </c>
      <c r="AO6" s="128">
        <v>55</v>
      </c>
      <c r="AP6" s="128"/>
      <c r="AQ6" s="128">
        <v>55</v>
      </c>
      <c r="AR6" s="128">
        <v>825</v>
      </c>
      <c r="AS6" s="128"/>
    </row>
    <row r="7" spans="1:45" x14ac:dyDescent="0.15">
      <c r="B7" s="127" t="s">
        <v>87</v>
      </c>
      <c r="C7" s="128">
        <v>289.27548000000002</v>
      </c>
      <c r="D7" s="128">
        <v>255.8480912</v>
      </c>
      <c r="E7" s="128">
        <v>263.56210399999998</v>
      </c>
      <c r="F7" s="128">
        <v>67</v>
      </c>
      <c r="G7" s="128"/>
      <c r="H7" s="128">
        <v>45</v>
      </c>
      <c r="I7" s="128">
        <v>2491</v>
      </c>
      <c r="J7" s="128">
        <v>289.27548000000002</v>
      </c>
      <c r="K7" s="128">
        <v>255.8480912</v>
      </c>
      <c r="L7" s="128">
        <v>263.56210399999998</v>
      </c>
      <c r="M7" s="128">
        <v>67</v>
      </c>
      <c r="N7" s="128"/>
      <c r="O7" s="128">
        <v>45</v>
      </c>
      <c r="P7" s="128">
        <v>2491</v>
      </c>
      <c r="Q7" s="128">
        <v>301</v>
      </c>
      <c r="R7" s="128">
        <v>268.64049576000002</v>
      </c>
      <c r="S7" s="128">
        <v>263.56210399999998</v>
      </c>
      <c r="T7" s="128">
        <v>67</v>
      </c>
      <c r="U7" s="128"/>
      <c r="V7" s="128">
        <v>45</v>
      </c>
      <c r="W7" s="128">
        <v>2775.0000000000005</v>
      </c>
      <c r="X7" s="128">
        <v>380.10381999999998</v>
      </c>
      <c r="Y7" s="128">
        <v>295.50454533600004</v>
      </c>
      <c r="Z7" s="128">
        <v>263.56210399999998</v>
      </c>
      <c r="AA7" s="128">
        <v>67</v>
      </c>
      <c r="AB7" s="128"/>
      <c r="AC7" s="128">
        <v>45</v>
      </c>
      <c r="AD7" s="128">
        <v>2775.0000000000005</v>
      </c>
      <c r="AE7" s="128">
        <v>343.77551999999997</v>
      </c>
      <c r="AF7" s="128">
        <v>306.84096</v>
      </c>
      <c r="AG7" s="128">
        <v>261.6198</v>
      </c>
      <c r="AH7" s="128">
        <v>67</v>
      </c>
      <c r="AI7" s="128"/>
      <c r="AJ7" s="128">
        <v>45</v>
      </c>
      <c r="AK7" s="128">
        <v>2775.0000000000005</v>
      </c>
      <c r="AL7" s="128">
        <v>343.77551999999997</v>
      </c>
      <c r="AM7" s="128">
        <v>306.84096</v>
      </c>
      <c r="AN7" s="128">
        <v>261.6198</v>
      </c>
      <c r="AO7" s="128">
        <v>67</v>
      </c>
      <c r="AP7" s="128"/>
      <c r="AQ7" s="128">
        <v>45</v>
      </c>
      <c r="AR7" s="128">
        <v>2775.0000000000005</v>
      </c>
      <c r="AS7" s="128"/>
    </row>
    <row r="8" spans="1:45" x14ac:dyDescent="0.15">
      <c r="B8" s="127" t="s">
        <v>88</v>
      </c>
      <c r="C8" s="128">
        <v>327.85310985983909</v>
      </c>
      <c r="D8" s="128">
        <v>240.10310985983912</v>
      </c>
      <c r="E8" s="128"/>
      <c r="F8" s="128">
        <v>150</v>
      </c>
      <c r="G8" s="128">
        <v>75</v>
      </c>
      <c r="H8" s="128">
        <v>75</v>
      </c>
      <c r="I8" s="128">
        <v>1500</v>
      </c>
      <c r="J8" s="128">
        <v>327.85310985983909</v>
      </c>
      <c r="K8" s="128">
        <v>240.10310985983912</v>
      </c>
      <c r="L8" s="128"/>
      <c r="M8" s="128">
        <v>50</v>
      </c>
      <c r="N8" s="128">
        <v>50</v>
      </c>
      <c r="O8" s="128">
        <v>50</v>
      </c>
      <c r="P8" s="128">
        <v>1500</v>
      </c>
      <c r="Q8" s="128">
        <v>327.85310985983909</v>
      </c>
      <c r="R8" s="128">
        <v>240.10310985983912</v>
      </c>
      <c r="S8" s="128"/>
      <c r="T8" s="128">
        <v>50</v>
      </c>
      <c r="U8" s="128">
        <v>50</v>
      </c>
      <c r="V8" s="128">
        <v>50</v>
      </c>
      <c r="W8" s="128">
        <v>1500</v>
      </c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8"/>
      <c r="AO8" s="128"/>
      <c r="AP8" s="128"/>
      <c r="AQ8" s="128"/>
      <c r="AR8" s="128"/>
      <c r="AS8" s="128"/>
    </row>
    <row r="9" spans="1:45" x14ac:dyDescent="0.15">
      <c r="B9" s="127" t="s">
        <v>86</v>
      </c>
      <c r="C9" s="128">
        <v>383</v>
      </c>
      <c r="D9" s="128">
        <v>306</v>
      </c>
      <c r="E9" s="128">
        <v>358</v>
      </c>
      <c r="F9" s="128">
        <v>242</v>
      </c>
      <c r="G9" s="128">
        <v>242</v>
      </c>
      <c r="H9" s="128">
        <v>242</v>
      </c>
      <c r="I9" s="128">
        <v>817</v>
      </c>
      <c r="J9" s="128">
        <v>383</v>
      </c>
      <c r="K9" s="128">
        <v>306</v>
      </c>
      <c r="L9" s="128">
        <v>358</v>
      </c>
      <c r="M9" s="128">
        <v>242</v>
      </c>
      <c r="N9" s="128">
        <v>242</v>
      </c>
      <c r="O9" s="128">
        <v>242</v>
      </c>
      <c r="P9" s="128">
        <v>817</v>
      </c>
      <c r="Q9" s="128">
        <v>427</v>
      </c>
      <c r="R9" s="128">
        <v>427</v>
      </c>
      <c r="S9" s="128">
        <v>427</v>
      </c>
      <c r="T9" s="128">
        <v>242</v>
      </c>
      <c r="U9" s="128">
        <v>242</v>
      </c>
      <c r="V9" s="128">
        <v>242</v>
      </c>
      <c r="W9" s="128">
        <v>817</v>
      </c>
      <c r="X9" s="128">
        <v>427</v>
      </c>
      <c r="Y9" s="128">
        <v>427</v>
      </c>
      <c r="Z9" s="128">
        <v>427</v>
      </c>
      <c r="AA9" s="128">
        <v>242</v>
      </c>
      <c r="AB9" s="128">
        <v>242</v>
      </c>
      <c r="AC9" s="128">
        <v>242</v>
      </c>
      <c r="AD9" s="128">
        <v>817</v>
      </c>
      <c r="AE9" s="128">
        <v>427</v>
      </c>
      <c r="AF9" s="128">
        <v>427</v>
      </c>
      <c r="AG9" s="128">
        <v>427</v>
      </c>
      <c r="AH9" s="128">
        <v>242</v>
      </c>
      <c r="AI9" s="128">
        <v>242</v>
      </c>
      <c r="AJ9" s="128">
        <v>242</v>
      </c>
      <c r="AK9" s="128">
        <v>817</v>
      </c>
      <c r="AL9" s="128">
        <v>427</v>
      </c>
      <c r="AM9" s="128">
        <v>427</v>
      </c>
      <c r="AN9" s="128">
        <v>427</v>
      </c>
      <c r="AO9" s="128">
        <v>242</v>
      </c>
      <c r="AP9" s="128">
        <v>242</v>
      </c>
      <c r="AQ9" s="128">
        <v>242</v>
      </c>
      <c r="AR9" s="128">
        <v>817</v>
      </c>
      <c r="AS9" s="128"/>
    </row>
    <row r="10" spans="1:45" x14ac:dyDescent="0.15">
      <c r="B10" s="127" t="s">
        <v>179</v>
      </c>
      <c r="C10" s="128">
        <v>313.92899999999997</v>
      </c>
      <c r="D10" s="128">
        <v>228.31199999999998</v>
      </c>
      <c r="E10" s="128">
        <v>182.64959999999999</v>
      </c>
      <c r="F10" s="128">
        <v>57.077999999999996</v>
      </c>
      <c r="G10" s="128">
        <v>74.201399999999992</v>
      </c>
      <c r="H10" s="128">
        <v>28.538999999999998</v>
      </c>
      <c r="I10" s="128">
        <v>1141.56</v>
      </c>
      <c r="J10" s="128">
        <v>408.82899999999995</v>
      </c>
      <c r="K10" s="128">
        <v>323.21199999999999</v>
      </c>
      <c r="L10" s="128">
        <v>277.5496</v>
      </c>
      <c r="M10" s="128">
        <v>57.077999999999996</v>
      </c>
      <c r="N10" s="128">
        <v>74.201399999999992</v>
      </c>
      <c r="O10" s="128">
        <v>28.538999999999998</v>
      </c>
      <c r="P10" s="128">
        <v>1141.56</v>
      </c>
      <c r="Q10" s="128">
        <v>344.42613749999998</v>
      </c>
      <c r="R10" s="128">
        <v>257.282175</v>
      </c>
      <c r="S10" s="128">
        <v>221.26267049999998</v>
      </c>
      <c r="T10" s="128">
        <v>55.329499999999996</v>
      </c>
      <c r="U10" s="128">
        <v>71.928349999999995</v>
      </c>
      <c r="V10" s="128">
        <v>27.664749999999998</v>
      </c>
      <c r="W10" s="128">
        <v>1466.2317499999999</v>
      </c>
      <c r="X10" s="128">
        <v>328.57142857142856</v>
      </c>
      <c r="Y10" s="128">
        <v>250.54945054945054</v>
      </c>
      <c r="Z10" s="128">
        <v>203.2967032967033</v>
      </c>
      <c r="AA10" s="128">
        <v>82.417582417582409</v>
      </c>
      <c r="AB10" s="128">
        <v>120.87912087912088</v>
      </c>
      <c r="AC10" s="128">
        <v>120.87912087912088</v>
      </c>
      <c r="AD10" s="128">
        <v>1489.0109890109889</v>
      </c>
      <c r="AE10" s="128">
        <v>352.5</v>
      </c>
      <c r="AF10" s="128">
        <v>270.25</v>
      </c>
      <c r="AG10" s="128">
        <v>217.375</v>
      </c>
      <c r="AH10" s="128">
        <v>88.125</v>
      </c>
      <c r="AI10" s="128">
        <v>129.25</v>
      </c>
      <c r="AJ10" s="128">
        <v>129.25</v>
      </c>
      <c r="AK10" s="128">
        <v>1592.125</v>
      </c>
      <c r="AL10" s="128">
        <v>361.44578313253015</v>
      </c>
      <c r="AM10" s="128">
        <v>277.10843373493975</v>
      </c>
      <c r="AN10" s="128">
        <v>277.10843373493975</v>
      </c>
      <c r="AO10" s="128">
        <v>90.361445783132538</v>
      </c>
      <c r="AP10" s="128">
        <v>137.5</v>
      </c>
      <c r="AQ10" s="128">
        <v>132.53012048192772</v>
      </c>
      <c r="AR10" s="128">
        <v>1632.5301204819277</v>
      </c>
      <c r="AS10" s="128"/>
    </row>
    <row r="11" spans="1:45" x14ac:dyDescent="0.15">
      <c r="B11" s="127" t="s">
        <v>183</v>
      </c>
      <c r="C11" s="128"/>
      <c r="D11" s="128"/>
      <c r="E11" s="128"/>
      <c r="F11" s="128"/>
      <c r="G11" s="128"/>
      <c r="H11" s="128"/>
      <c r="I11" s="128"/>
      <c r="J11" s="128">
        <v>425</v>
      </c>
      <c r="K11" s="128">
        <v>425</v>
      </c>
      <c r="L11" s="128">
        <v>425</v>
      </c>
      <c r="M11" s="128">
        <v>250</v>
      </c>
      <c r="N11" s="128">
        <v>150</v>
      </c>
      <c r="O11" s="128">
        <v>75</v>
      </c>
      <c r="P11" s="128">
        <v>1416</v>
      </c>
      <c r="Q11" s="128">
        <v>425</v>
      </c>
      <c r="R11" s="128">
        <v>425</v>
      </c>
      <c r="S11" s="128">
        <v>425</v>
      </c>
      <c r="T11" s="128">
        <v>250</v>
      </c>
      <c r="U11" s="128">
        <v>150</v>
      </c>
      <c r="V11" s="128">
        <v>75</v>
      </c>
      <c r="W11" s="128">
        <v>1416</v>
      </c>
      <c r="X11" s="128">
        <v>425</v>
      </c>
      <c r="Y11" s="128">
        <v>425</v>
      </c>
      <c r="Z11" s="128">
        <v>425</v>
      </c>
      <c r="AA11" s="128">
        <v>250</v>
      </c>
      <c r="AB11" s="128">
        <v>150</v>
      </c>
      <c r="AC11" s="128">
        <v>75</v>
      </c>
      <c r="AD11" s="128">
        <v>1416</v>
      </c>
      <c r="AE11" s="128">
        <v>425</v>
      </c>
      <c r="AF11" s="128">
        <v>425</v>
      </c>
      <c r="AG11" s="128">
        <v>425</v>
      </c>
      <c r="AH11" s="128">
        <v>250</v>
      </c>
      <c r="AI11" s="128">
        <v>150</v>
      </c>
      <c r="AJ11" s="128">
        <v>75</v>
      </c>
      <c r="AK11" s="128">
        <v>1416</v>
      </c>
      <c r="AL11" s="128">
        <v>425</v>
      </c>
      <c r="AM11" s="128">
        <v>340</v>
      </c>
      <c r="AN11" s="128">
        <v>340</v>
      </c>
      <c r="AO11" s="128">
        <v>250</v>
      </c>
      <c r="AP11" s="128">
        <v>150</v>
      </c>
      <c r="AQ11" s="128">
        <v>75</v>
      </c>
      <c r="AR11" s="128">
        <v>1416</v>
      </c>
      <c r="AS11" s="128"/>
    </row>
    <row r="12" spans="1:45" x14ac:dyDescent="0.15">
      <c r="A12" s="127" t="s">
        <v>91</v>
      </c>
      <c r="C12" s="128">
        <v>1652.2928839774863</v>
      </c>
      <c r="D12" s="128">
        <v>1030.263201059839</v>
      </c>
      <c r="E12" s="128">
        <v>1015.9764098823529</v>
      </c>
      <c r="F12" s="128">
        <v>575.07799999999997</v>
      </c>
      <c r="G12" s="128">
        <v>391.20139999999998</v>
      </c>
      <c r="H12" s="128">
        <v>414.53899999999999</v>
      </c>
      <c r="I12" s="128">
        <v>7126.0305882352932</v>
      </c>
      <c r="J12" s="128">
        <v>2172.1928839774864</v>
      </c>
      <c r="K12" s="128">
        <v>1550.1632010598391</v>
      </c>
      <c r="L12" s="128">
        <v>1535.8764098823528</v>
      </c>
      <c r="M12" s="128">
        <v>725.07799999999997</v>
      </c>
      <c r="N12" s="128">
        <v>516.20139999999992</v>
      </c>
      <c r="O12" s="128">
        <v>464.53899999999999</v>
      </c>
      <c r="P12" s="128">
        <v>8542.0305882352932</v>
      </c>
      <c r="Q12" s="128">
        <v>2163.5145414774861</v>
      </c>
      <c r="R12" s="128">
        <v>1618.0257806198392</v>
      </c>
      <c r="S12" s="128">
        <v>1548.5894803823528</v>
      </c>
      <c r="T12" s="128">
        <v>723.32950000000005</v>
      </c>
      <c r="U12" s="128">
        <v>513.92835000000002</v>
      </c>
      <c r="V12" s="128">
        <v>463.66475000000003</v>
      </c>
      <c r="W12" s="128">
        <v>9150.7023382352945</v>
      </c>
      <c r="X12" s="128">
        <v>1860.6752485714287</v>
      </c>
      <c r="Y12" s="128">
        <v>1398.0539958854506</v>
      </c>
      <c r="Z12" s="128">
        <v>1568.8588072967032</v>
      </c>
      <c r="AA12" s="128">
        <v>696.41758241758248</v>
      </c>
      <c r="AB12" s="128">
        <v>512.87912087912082</v>
      </c>
      <c r="AC12" s="128">
        <v>537.87912087912082</v>
      </c>
      <c r="AD12" s="128">
        <v>7322.0109890109889</v>
      </c>
      <c r="AE12" s="128">
        <v>1848.2755199999999</v>
      </c>
      <c r="AF12" s="128">
        <v>1429.09096</v>
      </c>
      <c r="AG12" s="128">
        <v>1580.9947999999999</v>
      </c>
      <c r="AH12" s="128">
        <v>702.125</v>
      </c>
      <c r="AI12" s="128">
        <v>521.25</v>
      </c>
      <c r="AJ12" s="128">
        <v>546.25</v>
      </c>
      <c r="AK12" s="128">
        <v>7425.125</v>
      </c>
      <c r="AL12" s="128">
        <v>1857.22130313253</v>
      </c>
      <c r="AM12" s="128">
        <v>1350.9493937349398</v>
      </c>
      <c r="AN12" s="128">
        <v>1555.7282337349397</v>
      </c>
      <c r="AO12" s="128">
        <v>704.36144578313247</v>
      </c>
      <c r="AP12" s="128">
        <v>529.5</v>
      </c>
      <c r="AQ12" s="128">
        <v>549.53012048192772</v>
      </c>
      <c r="AR12" s="128">
        <v>7465.530120481928</v>
      </c>
      <c r="AS12" s="128"/>
    </row>
    <row r="13" spans="1:45" x14ac:dyDescent="0.15">
      <c r="A13" s="127" t="s">
        <v>4</v>
      </c>
      <c r="B13" s="127" t="s">
        <v>85</v>
      </c>
      <c r="C13" s="128">
        <v>325</v>
      </c>
      <c r="D13" s="128">
        <v>275</v>
      </c>
      <c r="E13" s="128">
        <v>250</v>
      </c>
      <c r="F13" s="128">
        <v>350</v>
      </c>
      <c r="G13" s="128">
        <v>250</v>
      </c>
      <c r="H13" s="128">
        <v>250</v>
      </c>
      <c r="I13" s="128">
        <v>900</v>
      </c>
      <c r="J13" s="128">
        <v>325</v>
      </c>
      <c r="K13" s="128">
        <v>275</v>
      </c>
      <c r="L13" s="128">
        <v>250</v>
      </c>
      <c r="M13" s="128">
        <v>350</v>
      </c>
      <c r="N13" s="128">
        <v>250</v>
      </c>
      <c r="O13" s="128">
        <v>250</v>
      </c>
      <c r="P13" s="128">
        <v>900</v>
      </c>
      <c r="Q13" s="128"/>
      <c r="R13" s="128"/>
      <c r="S13" s="128"/>
      <c r="T13" s="128"/>
      <c r="U13" s="128"/>
      <c r="V13" s="128"/>
      <c r="W13" s="128"/>
      <c r="X13" s="128">
        <v>300</v>
      </c>
      <c r="Y13" s="128">
        <v>275</v>
      </c>
      <c r="Z13" s="128">
        <v>250</v>
      </c>
      <c r="AA13" s="128">
        <v>350</v>
      </c>
      <c r="AB13" s="128">
        <v>250</v>
      </c>
      <c r="AC13" s="128">
        <v>250</v>
      </c>
      <c r="AD13" s="128">
        <v>900</v>
      </c>
      <c r="AE13" s="128">
        <v>300</v>
      </c>
      <c r="AF13" s="128">
        <v>275</v>
      </c>
      <c r="AG13" s="128">
        <v>250</v>
      </c>
      <c r="AH13" s="128">
        <v>350</v>
      </c>
      <c r="AI13" s="128">
        <v>250</v>
      </c>
      <c r="AJ13" s="128">
        <v>250</v>
      </c>
      <c r="AK13" s="128">
        <v>900</v>
      </c>
      <c r="AL13" s="128">
        <v>300</v>
      </c>
      <c r="AM13" s="128">
        <v>275</v>
      </c>
      <c r="AN13" s="128">
        <v>250</v>
      </c>
      <c r="AO13" s="128">
        <v>350</v>
      </c>
      <c r="AP13" s="128">
        <v>250</v>
      </c>
      <c r="AQ13" s="128">
        <v>250</v>
      </c>
      <c r="AR13" s="128">
        <v>900</v>
      </c>
      <c r="AS13" s="128"/>
    </row>
    <row r="14" spans="1:45" x14ac:dyDescent="0.15">
      <c r="B14" s="127" t="s">
        <v>89</v>
      </c>
      <c r="C14" s="128">
        <v>305.88235294117646</v>
      </c>
      <c r="D14" s="128">
        <v>305.88235294117646</v>
      </c>
      <c r="E14" s="128">
        <v>305.88235294117646</v>
      </c>
      <c r="F14" s="128">
        <v>275</v>
      </c>
      <c r="G14" s="128">
        <v>200</v>
      </c>
      <c r="H14" s="128">
        <v>200</v>
      </c>
      <c r="I14" s="128">
        <v>3200</v>
      </c>
      <c r="J14" s="128">
        <v>303</v>
      </c>
      <c r="K14" s="128">
        <v>303</v>
      </c>
      <c r="L14" s="128">
        <v>303</v>
      </c>
      <c r="M14" s="128">
        <v>290</v>
      </c>
      <c r="N14" s="128">
        <v>235</v>
      </c>
      <c r="O14" s="128">
        <v>200</v>
      </c>
      <c r="P14" s="128">
        <v>3200</v>
      </c>
      <c r="Q14" s="128">
        <v>306</v>
      </c>
      <c r="R14" s="128">
        <v>306</v>
      </c>
      <c r="S14" s="128">
        <v>306</v>
      </c>
      <c r="T14" s="128">
        <v>290</v>
      </c>
      <c r="U14" s="128">
        <v>235</v>
      </c>
      <c r="V14" s="128">
        <v>200</v>
      </c>
      <c r="W14" s="128">
        <v>3200</v>
      </c>
      <c r="X14" s="128">
        <v>306</v>
      </c>
      <c r="Y14" s="128">
        <v>306</v>
      </c>
      <c r="Z14" s="128">
        <v>306</v>
      </c>
      <c r="AA14" s="128">
        <v>290</v>
      </c>
      <c r="AB14" s="128">
        <v>235</v>
      </c>
      <c r="AC14" s="128">
        <v>200</v>
      </c>
      <c r="AD14" s="128">
        <v>3200</v>
      </c>
      <c r="AE14" s="128">
        <v>306</v>
      </c>
      <c r="AF14" s="128">
        <v>306</v>
      </c>
      <c r="AG14" s="128">
        <v>306</v>
      </c>
      <c r="AH14" s="128">
        <v>290</v>
      </c>
      <c r="AI14" s="128">
        <v>235</v>
      </c>
      <c r="AJ14" s="128">
        <v>200</v>
      </c>
      <c r="AK14" s="128">
        <v>3200</v>
      </c>
      <c r="AL14" s="128"/>
      <c r="AM14" s="128"/>
      <c r="AN14" s="128"/>
      <c r="AO14" s="128"/>
      <c r="AP14" s="128"/>
      <c r="AQ14" s="128"/>
      <c r="AR14" s="128"/>
      <c r="AS14" s="128"/>
    </row>
    <row r="15" spans="1:45" x14ac:dyDescent="0.15">
      <c r="B15" s="127" t="s">
        <v>88</v>
      </c>
      <c r="C15" s="128">
        <v>312.1875</v>
      </c>
      <c r="D15" s="128">
        <v>195.75</v>
      </c>
      <c r="E15" s="128">
        <v>200</v>
      </c>
      <c r="F15" s="128">
        <v>250</v>
      </c>
      <c r="G15" s="128">
        <v>150</v>
      </c>
      <c r="H15" s="128">
        <v>75</v>
      </c>
      <c r="I15" s="128">
        <v>1500</v>
      </c>
      <c r="J15" s="128">
        <v>312.1875</v>
      </c>
      <c r="K15" s="128">
        <v>195.75</v>
      </c>
      <c r="L15" s="128">
        <v>200</v>
      </c>
      <c r="M15" s="128">
        <v>250</v>
      </c>
      <c r="N15" s="128">
        <v>150</v>
      </c>
      <c r="O15" s="128">
        <v>75</v>
      </c>
      <c r="P15" s="128">
        <v>1500</v>
      </c>
      <c r="Q15" s="128">
        <v>312.1875</v>
      </c>
      <c r="R15" s="128">
        <v>195.75</v>
      </c>
      <c r="S15" s="128">
        <v>200</v>
      </c>
      <c r="T15" s="128">
        <v>250</v>
      </c>
      <c r="U15" s="128">
        <v>150</v>
      </c>
      <c r="V15" s="128">
        <v>75</v>
      </c>
      <c r="W15" s="128">
        <v>1500</v>
      </c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</row>
    <row r="16" spans="1:45" x14ac:dyDescent="0.15">
      <c r="B16" s="127" t="s">
        <v>86</v>
      </c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8">
        <v>412</v>
      </c>
      <c r="R16" s="128">
        <v>342</v>
      </c>
      <c r="S16" s="128">
        <v>365</v>
      </c>
      <c r="T16" s="128">
        <v>275</v>
      </c>
      <c r="U16" s="128">
        <v>275</v>
      </c>
      <c r="V16" s="128">
        <v>500</v>
      </c>
      <c r="W16" s="128">
        <v>817</v>
      </c>
      <c r="X16" s="128">
        <v>412</v>
      </c>
      <c r="Y16" s="128">
        <v>342</v>
      </c>
      <c r="Z16" s="128">
        <v>365</v>
      </c>
      <c r="AA16" s="128">
        <v>275</v>
      </c>
      <c r="AB16" s="128">
        <v>275</v>
      </c>
      <c r="AC16" s="128">
        <v>500</v>
      </c>
      <c r="AD16" s="128">
        <v>817</v>
      </c>
      <c r="AE16" s="128">
        <v>412</v>
      </c>
      <c r="AF16" s="128">
        <v>342</v>
      </c>
      <c r="AG16" s="128">
        <v>365</v>
      </c>
      <c r="AH16" s="128">
        <v>275</v>
      </c>
      <c r="AI16" s="128">
        <v>275</v>
      </c>
      <c r="AJ16" s="128">
        <v>500</v>
      </c>
      <c r="AK16" s="128">
        <v>817</v>
      </c>
      <c r="AL16" s="128">
        <v>412</v>
      </c>
      <c r="AM16" s="128">
        <v>342</v>
      </c>
      <c r="AN16" s="128">
        <v>365</v>
      </c>
      <c r="AO16" s="128">
        <v>275</v>
      </c>
      <c r="AP16" s="128">
        <v>275</v>
      </c>
      <c r="AQ16" s="128">
        <v>500</v>
      </c>
      <c r="AR16" s="128">
        <v>817</v>
      </c>
      <c r="AS16" s="128"/>
    </row>
    <row r="17" spans="1:45" x14ac:dyDescent="0.15">
      <c r="B17" s="127" t="s">
        <v>156</v>
      </c>
      <c r="C17" s="128">
        <v>339</v>
      </c>
      <c r="D17" s="128">
        <v>339</v>
      </c>
      <c r="E17" s="128">
        <v>339</v>
      </c>
      <c r="F17" s="128">
        <v>150</v>
      </c>
      <c r="G17" s="128">
        <v>300</v>
      </c>
      <c r="H17" s="128">
        <v>50</v>
      </c>
      <c r="I17" s="128">
        <v>1850</v>
      </c>
      <c r="J17" s="128">
        <v>339</v>
      </c>
      <c r="K17" s="128">
        <v>339</v>
      </c>
      <c r="L17" s="128">
        <v>339</v>
      </c>
      <c r="M17" s="128">
        <v>150</v>
      </c>
      <c r="N17" s="128">
        <v>300</v>
      </c>
      <c r="O17" s="128">
        <v>50</v>
      </c>
      <c r="P17" s="128">
        <v>1850</v>
      </c>
      <c r="Q17" s="128">
        <v>330</v>
      </c>
      <c r="R17" s="128">
        <v>255</v>
      </c>
      <c r="S17" s="128">
        <v>330</v>
      </c>
      <c r="T17" s="128">
        <v>150</v>
      </c>
      <c r="U17" s="128">
        <v>300</v>
      </c>
      <c r="V17" s="128">
        <v>50</v>
      </c>
      <c r="W17" s="128">
        <v>1850</v>
      </c>
      <c r="X17" s="128">
        <v>273</v>
      </c>
      <c r="Y17" s="128">
        <v>228</v>
      </c>
      <c r="Z17" s="128"/>
      <c r="AA17" s="128">
        <v>150</v>
      </c>
      <c r="AB17" s="128">
        <v>300</v>
      </c>
      <c r="AC17" s="128">
        <v>50</v>
      </c>
      <c r="AD17" s="128">
        <v>1850</v>
      </c>
      <c r="AE17" s="128">
        <v>273</v>
      </c>
      <c r="AF17" s="128">
        <v>228</v>
      </c>
      <c r="AG17" s="128"/>
      <c r="AH17" s="128"/>
      <c r="AI17" s="128"/>
      <c r="AJ17" s="128"/>
      <c r="AK17" s="128"/>
      <c r="AL17" s="128">
        <v>273</v>
      </c>
      <c r="AM17" s="128">
        <v>228</v>
      </c>
      <c r="AN17" s="128"/>
      <c r="AO17" s="128"/>
      <c r="AP17" s="128"/>
      <c r="AQ17" s="128"/>
      <c r="AR17" s="128"/>
      <c r="AS17" s="128"/>
    </row>
    <row r="18" spans="1:45" x14ac:dyDescent="0.15">
      <c r="B18" s="127" t="s">
        <v>162</v>
      </c>
      <c r="C18" s="128">
        <v>277</v>
      </c>
      <c r="D18" s="128">
        <v>190</v>
      </c>
      <c r="E18" s="128">
        <v>210</v>
      </c>
      <c r="F18" s="128">
        <v>225</v>
      </c>
      <c r="G18" s="128">
        <v>150</v>
      </c>
      <c r="H18" s="128">
        <v>135</v>
      </c>
      <c r="I18" s="128">
        <v>550</v>
      </c>
      <c r="J18" s="128">
        <v>250</v>
      </c>
      <c r="K18" s="128">
        <v>220</v>
      </c>
      <c r="L18" s="128">
        <v>200</v>
      </c>
      <c r="M18" s="128">
        <v>225</v>
      </c>
      <c r="N18" s="128">
        <v>150</v>
      </c>
      <c r="O18" s="128">
        <v>135</v>
      </c>
      <c r="P18" s="128">
        <v>550</v>
      </c>
      <c r="Q18" s="128">
        <v>250</v>
      </c>
      <c r="R18" s="128">
        <v>220</v>
      </c>
      <c r="S18" s="128">
        <v>200</v>
      </c>
      <c r="T18" s="128">
        <v>225</v>
      </c>
      <c r="U18" s="128">
        <v>150</v>
      </c>
      <c r="V18" s="128">
        <v>135</v>
      </c>
      <c r="W18" s="128">
        <v>550</v>
      </c>
      <c r="X18" s="128">
        <v>250</v>
      </c>
      <c r="Y18" s="128">
        <v>220</v>
      </c>
      <c r="Z18" s="128">
        <v>200</v>
      </c>
      <c r="AA18" s="128">
        <v>225</v>
      </c>
      <c r="AB18" s="128">
        <v>150</v>
      </c>
      <c r="AC18" s="128">
        <v>135</v>
      </c>
      <c r="AD18" s="128">
        <v>550</v>
      </c>
      <c r="AE18" s="128">
        <v>245</v>
      </c>
      <c r="AF18" s="128">
        <v>220</v>
      </c>
      <c r="AG18" s="128">
        <v>200</v>
      </c>
      <c r="AH18" s="128">
        <v>225</v>
      </c>
      <c r="AI18" s="128">
        <v>150</v>
      </c>
      <c r="AJ18" s="128">
        <v>135</v>
      </c>
      <c r="AK18" s="128">
        <v>550</v>
      </c>
      <c r="AL18" s="128">
        <v>245</v>
      </c>
      <c r="AM18" s="128">
        <v>220</v>
      </c>
      <c r="AN18" s="128">
        <v>200</v>
      </c>
      <c r="AO18" s="128">
        <v>225</v>
      </c>
      <c r="AP18" s="128">
        <v>150</v>
      </c>
      <c r="AQ18" s="128">
        <v>135</v>
      </c>
      <c r="AR18" s="128">
        <v>550</v>
      </c>
      <c r="AS18" s="128"/>
    </row>
    <row r="19" spans="1:45" x14ac:dyDescent="0.15">
      <c r="B19" s="127" t="s">
        <v>182</v>
      </c>
      <c r="C19" s="128"/>
      <c r="D19" s="128"/>
      <c r="E19" s="128"/>
      <c r="F19" s="128"/>
      <c r="G19" s="128"/>
      <c r="H19" s="128"/>
      <c r="I19" s="128"/>
      <c r="J19" s="128">
        <v>327</v>
      </c>
      <c r="K19" s="128">
        <v>310</v>
      </c>
      <c r="L19" s="128"/>
      <c r="M19" s="128">
        <v>250</v>
      </c>
      <c r="N19" s="128">
        <v>250</v>
      </c>
      <c r="O19" s="128">
        <v>175</v>
      </c>
      <c r="P19" s="128">
        <v>1000</v>
      </c>
      <c r="Q19" s="128">
        <v>327</v>
      </c>
      <c r="R19" s="128">
        <v>310</v>
      </c>
      <c r="S19" s="128"/>
      <c r="T19" s="128">
        <v>250</v>
      </c>
      <c r="U19" s="128">
        <v>250</v>
      </c>
      <c r="V19" s="128">
        <v>175</v>
      </c>
      <c r="W19" s="128">
        <v>1000</v>
      </c>
      <c r="X19" s="128">
        <v>278</v>
      </c>
      <c r="Y19" s="128">
        <v>278</v>
      </c>
      <c r="Z19" s="128">
        <v>250</v>
      </c>
      <c r="AA19" s="128">
        <v>250</v>
      </c>
      <c r="AB19" s="128"/>
      <c r="AC19" s="128">
        <v>175</v>
      </c>
      <c r="AD19" s="128">
        <v>1500</v>
      </c>
      <c r="AE19" s="128">
        <v>278</v>
      </c>
      <c r="AF19" s="128">
        <v>278</v>
      </c>
      <c r="AG19" s="128">
        <v>250</v>
      </c>
      <c r="AH19" s="128">
        <v>250</v>
      </c>
      <c r="AI19" s="128"/>
      <c r="AJ19" s="128">
        <v>175</v>
      </c>
      <c r="AK19" s="128">
        <v>1500</v>
      </c>
      <c r="AL19" s="128">
        <v>278</v>
      </c>
      <c r="AM19" s="128">
        <v>278</v>
      </c>
      <c r="AN19" s="128">
        <v>250</v>
      </c>
      <c r="AO19" s="128">
        <v>250</v>
      </c>
      <c r="AP19" s="128"/>
      <c r="AQ19" s="128">
        <v>175</v>
      </c>
      <c r="AR19" s="128">
        <v>1500</v>
      </c>
      <c r="AS19" s="128"/>
    </row>
    <row r="20" spans="1:45" x14ac:dyDescent="0.15">
      <c r="B20" s="127" t="s">
        <v>183</v>
      </c>
      <c r="C20" s="128"/>
      <c r="D20" s="128"/>
      <c r="E20" s="128"/>
      <c r="F20" s="128"/>
      <c r="G20" s="128"/>
      <c r="H20" s="128"/>
      <c r="I20" s="128"/>
      <c r="J20" s="128">
        <v>350</v>
      </c>
      <c r="K20" s="128">
        <v>350</v>
      </c>
      <c r="L20" s="128">
        <v>350</v>
      </c>
      <c r="M20" s="128">
        <v>250</v>
      </c>
      <c r="N20" s="128">
        <v>150</v>
      </c>
      <c r="O20" s="128">
        <v>75</v>
      </c>
      <c r="P20" s="128">
        <v>2200</v>
      </c>
      <c r="Q20" s="128">
        <v>350</v>
      </c>
      <c r="R20" s="128">
        <v>350</v>
      </c>
      <c r="S20" s="128">
        <v>350</v>
      </c>
      <c r="T20" s="128">
        <v>250</v>
      </c>
      <c r="U20" s="128">
        <v>150</v>
      </c>
      <c r="V20" s="128">
        <v>75</v>
      </c>
      <c r="W20" s="128">
        <v>2200</v>
      </c>
      <c r="X20" s="128">
        <v>350</v>
      </c>
      <c r="Y20" s="128">
        <v>350</v>
      </c>
      <c r="Z20" s="128">
        <v>350</v>
      </c>
      <c r="AA20" s="128">
        <v>250</v>
      </c>
      <c r="AB20" s="128">
        <v>150</v>
      </c>
      <c r="AC20" s="128">
        <v>75</v>
      </c>
      <c r="AD20" s="128">
        <v>2200</v>
      </c>
      <c r="AE20" s="128">
        <v>350</v>
      </c>
      <c r="AF20" s="128">
        <v>350</v>
      </c>
      <c r="AG20" s="128">
        <v>350</v>
      </c>
      <c r="AH20" s="128">
        <v>250</v>
      </c>
      <c r="AI20" s="128">
        <v>150</v>
      </c>
      <c r="AJ20" s="128">
        <v>75</v>
      </c>
      <c r="AK20" s="128">
        <v>2200</v>
      </c>
      <c r="AL20" s="128">
        <v>250</v>
      </c>
      <c r="AM20" s="128">
        <v>200</v>
      </c>
      <c r="AN20" s="128">
        <v>200</v>
      </c>
      <c r="AO20" s="128">
        <v>250</v>
      </c>
      <c r="AP20" s="128">
        <v>150</v>
      </c>
      <c r="AQ20" s="128">
        <v>75</v>
      </c>
      <c r="AR20" s="128">
        <v>2200</v>
      </c>
      <c r="AS20" s="128"/>
    </row>
    <row r="21" spans="1:45" x14ac:dyDescent="0.15">
      <c r="B21" s="127" t="s">
        <v>196</v>
      </c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  <c r="AF21" s="128"/>
      <c r="AG21" s="128"/>
      <c r="AH21" s="128"/>
      <c r="AI21" s="128"/>
      <c r="AJ21" s="128"/>
      <c r="AK21" s="128"/>
      <c r="AL21" s="128">
        <v>200</v>
      </c>
      <c r="AM21" s="128">
        <v>170</v>
      </c>
      <c r="AN21" s="128">
        <v>165</v>
      </c>
      <c r="AO21" s="128">
        <v>150</v>
      </c>
      <c r="AP21" s="128">
        <v>100</v>
      </c>
      <c r="AQ21" s="128">
        <v>100</v>
      </c>
      <c r="AR21" s="128">
        <v>1200</v>
      </c>
      <c r="AS21" s="128"/>
    </row>
    <row r="22" spans="1:45" x14ac:dyDescent="0.15">
      <c r="A22" s="127" t="s">
        <v>92</v>
      </c>
      <c r="C22" s="128">
        <v>1559.0698529411766</v>
      </c>
      <c r="D22" s="128">
        <v>1305.6323529411766</v>
      </c>
      <c r="E22" s="128">
        <v>1304.8823529411766</v>
      </c>
      <c r="F22" s="128">
        <v>1250</v>
      </c>
      <c r="G22" s="128">
        <v>1050</v>
      </c>
      <c r="H22" s="128">
        <v>710</v>
      </c>
      <c r="I22" s="128">
        <v>8000</v>
      </c>
      <c r="J22" s="128">
        <v>2206.1875</v>
      </c>
      <c r="K22" s="128">
        <v>1992.75</v>
      </c>
      <c r="L22" s="128">
        <v>1642</v>
      </c>
      <c r="M22" s="128">
        <v>1765</v>
      </c>
      <c r="N22" s="128">
        <v>1485</v>
      </c>
      <c r="O22" s="128">
        <v>960</v>
      </c>
      <c r="P22" s="128">
        <v>11200</v>
      </c>
      <c r="Q22" s="128">
        <v>2287.1875</v>
      </c>
      <c r="R22" s="128">
        <v>1978.75</v>
      </c>
      <c r="S22" s="128">
        <v>1751</v>
      </c>
      <c r="T22" s="128">
        <v>1690</v>
      </c>
      <c r="U22" s="128">
        <v>1510</v>
      </c>
      <c r="V22" s="128">
        <v>1210</v>
      </c>
      <c r="W22" s="128">
        <v>11117</v>
      </c>
      <c r="X22" s="128">
        <v>2169</v>
      </c>
      <c r="Y22" s="128">
        <v>1999</v>
      </c>
      <c r="Z22" s="128">
        <v>1721</v>
      </c>
      <c r="AA22" s="128">
        <v>1790</v>
      </c>
      <c r="AB22" s="128">
        <v>1360</v>
      </c>
      <c r="AC22" s="128">
        <v>1385</v>
      </c>
      <c r="AD22" s="128">
        <v>11017</v>
      </c>
      <c r="AE22" s="128">
        <v>2164</v>
      </c>
      <c r="AF22" s="128">
        <v>1999</v>
      </c>
      <c r="AG22" s="128">
        <v>1721</v>
      </c>
      <c r="AH22" s="128">
        <v>1640</v>
      </c>
      <c r="AI22" s="128">
        <v>1060</v>
      </c>
      <c r="AJ22" s="128">
        <v>1335</v>
      </c>
      <c r="AK22" s="128">
        <v>9167</v>
      </c>
      <c r="AL22" s="128">
        <v>1958</v>
      </c>
      <c r="AM22" s="128">
        <v>1713</v>
      </c>
      <c r="AN22" s="128">
        <v>1430</v>
      </c>
      <c r="AO22" s="128">
        <v>1500</v>
      </c>
      <c r="AP22" s="128">
        <v>925</v>
      </c>
      <c r="AQ22" s="128">
        <v>1235</v>
      </c>
      <c r="AR22" s="128">
        <v>7167</v>
      </c>
      <c r="AS22" s="128"/>
    </row>
    <row r="23" spans="1:45" x14ac:dyDescent="0.15"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  <c r="AE23" s="128"/>
      <c r="AF23" s="128"/>
      <c r="AG23" s="128"/>
      <c r="AH23" s="128"/>
      <c r="AI23" s="128"/>
      <c r="AJ23" s="128"/>
      <c r="AK23" s="128"/>
      <c r="AL23" s="128"/>
      <c r="AM23" s="128"/>
      <c r="AN23" s="128"/>
      <c r="AO23" s="128"/>
      <c r="AP23" s="128"/>
      <c r="AQ23" s="128"/>
      <c r="AR23" s="128"/>
      <c r="AS23" s="128"/>
    </row>
    <row r="24" spans="1:45" x14ac:dyDescent="0.15"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  <c r="AE24" s="128"/>
      <c r="AF24" s="128"/>
      <c r="AG24" s="128"/>
      <c r="AH24" s="128"/>
      <c r="AI24" s="128"/>
      <c r="AJ24" s="128"/>
      <c r="AK24" s="128"/>
      <c r="AL24" s="128"/>
      <c r="AM24" s="128"/>
      <c r="AN24" s="128"/>
      <c r="AO24" s="128"/>
      <c r="AP24" s="128"/>
      <c r="AQ24" s="128"/>
      <c r="AR24" s="128"/>
      <c r="AS24" s="128"/>
    </row>
    <row r="25" spans="1:45" x14ac:dyDescent="0.15"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  <c r="AF25" s="128"/>
      <c r="AG25" s="128"/>
      <c r="AH25" s="128"/>
      <c r="AI25" s="128"/>
      <c r="AJ25" s="128"/>
      <c r="AK25" s="128"/>
      <c r="AL25" s="128"/>
      <c r="AM25" s="128"/>
      <c r="AN25" s="128"/>
      <c r="AO25" s="128"/>
      <c r="AP25" s="128"/>
      <c r="AQ25" s="128"/>
      <c r="AR25" s="128"/>
      <c r="AS25" s="128"/>
    </row>
    <row r="26" spans="1:45" x14ac:dyDescent="0.15"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  <c r="AE26" s="128"/>
      <c r="AF26" s="128"/>
      <c r="AG26" s="128"/>
      <c r="AH26" s="128"/>
      <c r="AI26" s="128"/>
      <c r="AJ26" s="128"/>
      <c r="AK26" s="128"/>
      <c r="AL26" s="128"/>
      <c r="AM26" s="128"/>
      <c r="AN26" s="128"/>
      <c r="AO26" s="128"/>
      <c r="AP26" s="128"/>
      <c r="AQ26" s="128"/>
      <c r="AR26" s="128"/>
      <c r="AS26" s="128"/>
    </row>
    <row r="27" spans="1:45" x14ac:dyDescent="0.15"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128"/>
      <c r="Y27" s="128"/>
      <c r="Z27" s="128"/>
      <c r="AA27" s="128"/>
      <c r="AB27" s="128"/>
      <c r="AC27" s="128"/>
      <c r="AD27" s="128"/>
      <c r="AE27" s="128"/>
      <c r="AF27" s="128"/>
      <c r="AG27" s="128"/>
      <c r="AH27" s="128"/>
      <c r="AI27" s="128"/>
      <c r="AJ27" s="128"/>
      <c r="AK27" s="128"/>
      <c r="AL27" s="128"/>
      <c r="AM27" s="128"/>
      <c r="AN27" s="128"/>
      <c r="AO27" s="128"/>
      <c r="AP27" s="128"/>
      <c r="AQ27" s="128"/>
      <c r="AR27" s="128"/>
      <c r="AS27" s="128"/>
    </row>
    <row r="28" spans="1:45" x14ac:dyDescent="0.15"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  <c r="Z28" s="128"/>
      <c r="AA28" s="128"/>
      <c r="AB28" s="128"/>
      <c r="AC28" s="128"/>
      <c r="AD28" s="128"/>
      <c r="AE28" s="128"/>
      <c r="AF28" s="128"/>
      <c r="AG28" s="128"/>
      <c r="AH28" s="128"/>
      <c r="AI28" s="128"/>
      <c r="AJ28" s="128"/>
      <c r="AK28" s="128"/>
      <c r="AL28" s="128"/>
      <c r="AM28" s="128"/>
      <c r="AN28" s="128"/>
      <c r="AO28" s="128"/>
      <c r="AP28" s="128"/>
      <c r="AQ28" s="128"/>
      <c r="AR28" s="128"/>
      <c r="AS28" s="128"/>
    </row>
    <row r="29" spans="1:45" x14ac:dyDescent="0.15"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  <c r="AF29" s="128"/>
      <c r="AG29" s="128"/>
      <c r="AH29" s="128"/>
      <c r="AI29" s="128"/>
      <c r="AJ29" s="128"/>
      <c r="AK29" s="128"/>
      <c r="AL29" s="128"/>
      <c r="AM29" s="128"/>
      <c r="AN29" s="128"/>
      <c r="AO29" s="128"/>
      <c r="AP29" s="128"/>
      <c r="AQ29" s="128"/>
      <c r="AR29" s="128"/>
      <c r="AS29" s="128"/>
    </row>
    <row r="30" spans="1:45" x14ac:dyDescent="0.15"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  <c r="AF30" s="128"/>
      <c r="AG30" s="128"/>
      <c r="AH30" s="128"/>
      <c r="AI30" s="128"/>
      <c r="AJ30" s="128"/>
      <c r="AK30" s="128"/>
      <c r="AL30" s="128"/>
      <c r="AM30" s="128"/>
      <c r="AN30" s="128"/>
      <c r="AO30" s="128"/>
      <c r="AP30" s="128"/>
      <c r="AQ30" s="128"/>
      <c r="AR30" s="128"/>
      <c r="AS30" s="128"/>
    </row>
    <row r="31" spans="1:45" x14ac:dyDescent="0.15">
      <c r="C31" s="128"/>
      <c r="D31" s="128"/>
      <c r="E31" s="128"/>
      <c r="F31" s="128"/>
      <c r="G31" s="128"/>
      <c r="H31" s="128"/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28"/>
      <c r="AE31" s="128"/>
      <c r="AF31" s="128"/>
      <c r="AG31" s="128"/>
      <c r="AH31" s="128"/>
      <c r="AI31" s="128"/>
      <c r="AJ31" s="128"/>
      <c r="AK31" s="128"/>
      <c r="AL31" s="128"/>
      <c r="AM31" s="128"/>
      <c r="AN31" s="128"/>
      <c r="AO31" s="128"/>
      <c r="AP31" s="128"/>
      <c r="AQ31" s="128"/>
      <c r="AR31" s="128"/>
      <c r="AS31" s="128"/>
    </row>
    <row r="32" spans="1:45" x14ac:dyDescent="0.15">
      <c r="C32" s="128"/>
      <c r="D32" s="128"/>
      <c r="E32" s="128"/>
      <c r="F32" s="128"/>
      <c r="G32" s="128"/>
      <c r="H32" s="128"/>
      <c r="I32" s="128"/>
      <c r="J32" s="128"/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28"/>
      <c r="W32" s="128"/>
      <c r="X32" s="128"/>
      <c r="Y32" s="128"/>
      <c r="Z32" s="128"/>
      <c r="AA32" s="128"/>
      <c r="AB32" s="128"/>
      <c r="AC32" s="128"/>
      <c r="AD32" s="128"/>
      <c r="AE32" s="128"/>
      <c r="AF32" s="128"/>
      <c r="AG32" s="128"/>
      <c r="AH32" s="128"/>
      <c r="AI32" s="128"/>
      <c r="AJ32" s="128"/>
      <c r="AK32" s="128"/>
      <c r="AL32" s="128"/>
      <c r="AM32" s="128"/>
      <c r="AN32" s="128"/>
      <c r="AO32" s="128"/>
      <c r="AP32" s="128"/>
      <c r="AQ32" s="128"/>
      <c r="AR32" s="128"/>
      <c r="AS32" s="128"/>
    </row>
    <row r="33" spans="3:45" x14ac:dyDescent="0.15">
      <c r="C33" s="128"/>
      <c r="D33" s="128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128"/>
      <c r="V33" s="128"/>
      <c r="W33" s="128"/>
      <c r="X33" s="128"/>
      <c r="Y33" s="128"/>
      <c r="Z33" s="128"/>
      <c r="AA33" s="128"/>
      <c r="AB33" s="128"/>
      <c r="AC33" s="128"/>
      <c r="AD33" s="128"/>
      <c r="AE33" s="128"/>
      <c r="AF33" s="128"/>
      <c r="AG33" s="128"/>
      <c r="AH33" s="128"/>
      <c r="AI33" s="128"/>
      <c r="AJ33" s="128"/>
      <c r="AK33" s="128"/>
      <c r="AL33" s="128"/>
      <c r="AM33" s="128"/>
      <c r="AN33" s="128"/>
      <c r="AO33" s="128"/>
      <c r="AP33" s="128"/>
      <c r="AQ33" s="128"/>
      <c r="AR33" s="128"/>
      <c r="AS33" s="128"/>
    </row>
    <row r="34" spans="3:45" x14ac:dyDescent="0.15">
      <c r="C34" s="128"/>
      <c r="D34" s="128"/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O34" s="128"/>
      <c r="P34" s="128"/>
      <c r="Q34" s="128"/>
      <c r="R34" s="128"/>
      <c r="S34" s="128"/>
      <c r="T34" s="128"/>
      <c r="U34" s="128"/>
      <c r="V34" s="128"/>
      <c r="W34" s="128"/>
      <c r="X34" s="128"/>
      <c r="Y34" s="128"/>
      <c r="Z34" s="128"/>
      <c r="AA34" s="128"/>
      <c r="AB34" s="128"/>
      <c r="AC34" s="128"/>
      <c r="AD34" s="128"/>
      <c r="AE34" s="128"/>
      <c r="AF34" s="128"/>
      <c r="AG34" s="128"/>
      <c r="AH34" s="128"/>
      <c r="AI34" s="128"/>
      <c r="AJ34" s="128"/>
      <c r="AK34" s="128"/>
      <c r="AL34" s="128"/>
      <c r="AM34" s="128"/>
      <c r="AN34" s="128"/>
      <c r="AO34" s="128"/>
      <c r="AP34" s="128"/>
      <c r="AQ34" s="128"/>
      <c r="AR34" s="128"/>
      <c r="AS34" s="128"/>
    </row>
    <row r="35" spans="3:45" x14ac:dyDescent="0.15">
      <c r="C35" s="128"/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  <c r="P35" s="128"/>
      <c r="Q35" s="128"/>
      <c r="R35" s="128"/>
      <c r="S35" s="128"/>
      <c r="T35" s="128"/>
      <c r="U35" s="128"/>
      <c r="V35" s="128"/>
      <c r="W35" s="128"/>
      <c r="X35" s="128"/>
      <c r="Y35" s="128"/>
      <c r="Z35" s="128"/>
      <c r="AA35" s="128"/>
      <c r="AB35" s="128"/>
      <c r="AC35" s="128"/>
      <c r="AD35" s="128"/>
      <c r="AE35" s="128"/>
      <c r="AF35" s="128"/>
      <c r="AG35" s="128"/>
      <c r="AH35" s="128"/>
      <c r="AI35" s="128"/>
      <c r="AJ35" s="128"/>
      <c r="AK35" s="128"/>
      <c r="AL35" s="128"/>
      <c r="AM35" s="128"/>
      <c r="AN35" s="128"/>
      <c r="AO35" s="128"/>
      <c r="AP35" s="128"/>
      <c r="AQ35" s="128"/>
      <c r="AR35" s="128"/>
      <c r="AS35" s="128"/>
    </row>
    <row r="36" spans="3:45" x14ac:dyDescent="0.15">
      <c r="C36" s="128"/>
      <c r="D36" s="128"/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/>
      <c r="V36" s="128"/>
      <c r="W36" s="128"/>
      <c r="X36" s="128"/>
      <c r="Y36" s="128"/>
      <c r="Z36" s="128"/>
      <c r="AA36" s="128"/>
      <c r="AB36" s="128"/>
      <c r="AC36" s="128"/>
      <c r="AD36" s="128"/>
      <c r="AE36" s="128"/>
      <c r="AF36" s="128"/>
      <c r="AG36" s="128"/>
      <c r="AH36" s="128"/>
      <c r="AI36" s="128"/>
      <c r="AJ36" s="128"/>
      <c r="AK36" s="128"/>
      <c r="AL36" s="128"/>
      <c r="AM36" s="128"/>
      <c r="AN36" s="128"/>
      <c r="AO36" s="128"/>
      <c r="AP36" s="128"/>
      <c r="AQ36" s="128"/>
      <c r="AR36" s="128"/>
      <c r="AS36" s="128"/>
    </row>
    <row r="37" spans="3:45" x14ac:dyDescent="0.15"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  <c r="AF37" s="128"/>
      <c r="AG37" s="128"/>
      <c r="AH37" s="128"/>
      <c r="AI37" s="128"/>
      <c r="AJ37" s="128"/>
      <c r="AK37" s="128"/>
      <c r="AL37" s="128"/>
      <c r="AM37" s="128"/>
      <c r="AN37" s="128"/>
      <c r="AO37" s="128"/>
      <c r="AP37" s="128"/>
      <c r="AQ37" s="128"/>
      <c r="AR37" s="128"/>
      <c r="AS37" s="128"/>
    </row>
    <row r="38" spans="3:45" x14ac:dyDescent="0.15">
      <c r="C38" s="128"/>
      <c r="D38" s="128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8"/>
      <c r="V38" s="128"/>
      <c r="W38" s="128"/>
      <c r="X38" s="128"/>
      <c r="Y38" s="128"/>
      <c r="Z38" s="128"/>
      <c r="AA38" s="128"/>
      <c r="AB38" s="128"/>
      <c r="AC38" s="128"/>
      <c r="AD38" s="128"/>
      <c r="AE38" s="128"/>
      <c r="AF38" s="128"/>
      <c r="AG38" s="128"/>
      <c r="AH38" s="128"/>
      <c r="AI38" s="128"/>
      <c r="AJ38" s="128"/>
      <c r="AK38" s="128"/>
      <c r="AL38" s="128"/>
      <c r="AM38" s="128"/>
      <c r="AN38" s="128"/>
      <c r="AO38" s="128"/>
      <c r="AP38" s="128"/>
      <c r="AQ38" s="128"/>
      <c r="AR38" s="128"/>
      <c r="AS38" s="128"/>
    </row>
    <row r="39" spans="3:45" x14ac:dyDescent="0.15">
      <c r="C39" s="128"/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8"/>
      <c r="P39" s="128"/>
      <c r="Q39" s="128"/>
      <c r="R39" s="128"/>
      <c r="S39" s="128"/>
      <c r="T39" s="128"/>
      <c r="U39" s="128"/>
      <c r="V39" s="128"/>
      <c r="W39" s="128"/>
      <c r="X39" s="128"/>
      <c r="Y39" s="128"/>
      <c r="Z39" s="128"/>
      <c r="AA39" s="128"/>
      <c r="AB39" s="128"/>
      <c r="AC39" s="128"/>
      <c r="AD39" s="128"/>
      <c r="AE39" s="128"/>
      <c r="AF39" s="128"/>
      <c r="AG39" s="128"/>
      <c r="AH39" s="128"/>
      <c r="AI39" s="128"/>
      <c r="AJ39" s="128"/>
      <c r="AK39" s="128"/>
      <c r="AL39" s="128"/>
      <c r="AM39" s="128"/>
      <c r="AN39" s="128"/>
      <c r="AO39" s="128"/>
      <c r="AP39" s="128"/>
      <c r="AQ39" s="128"/>
      <c r="AR39" s="128"/>
      <c r="AS39" s="128"/>
    </row>
    <row r="40" spans="3:45" x14ac:dyDescent="0.15">
      <c r="C40" s="128"/>
      <c r="D40" s="128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28"/>
      <c r="Q40" s="128"/>
      <c r="R40" s="128"/>
      <c r="S40" s="128"/>
      <c r="T40" s="128"/>
      <c r="U40" s="128"/>
      <c r="V40" s="128"/>
      <c r="W40" s="128"/>
      <c r="X40" s="128"/>
      <c r="Y40" s="128"/>
      <c r="Z40" s="128"/>
      <c r="AA40" s="128"/>
      <c r="AB40" s="128"/>
      <c r="AC40" s="128"/>
      <c r="AD40" s="128"/>
      <c r="AE40" s="128"/>
      <c r="AF40" s="128"/>
      <c r="AG40" s="128"/>
      <c r="AH40" s="128"/>
      <c r="AI40" s="128"/>
      <c r="AJ40" s="128"/>
      <c r="AK40" s="128"/>
      <c r="AL40" s="128"/>
      <c r="AM40" s="128"/>
      <c r="AN40" s="128"/>
      <c r="AO40" s="128"/>
      <c r="AP40" s="128"/>
      <c r="AQ40" s="128"/>
      <c r="AR40" s="128"/>
      <c r="AS40" s="128"/>
    </row>
    <row r="41" spans="3:45" x14ac:dyDescent="0.15"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8"/>
      <c r="X41" s="128"/>
      <c r="Y41" s="128"/>
      <c r="Z41" s="128"/>
      <c r="AA41" s="128"/>
      <c r="AB41" s="128"/>
      <c r="AC41" s="128"/>
      <c r="AD41" s="128"/>
      <c r="AE41" s="128"/>
      <c r="AF41" s="128"/>
      <c r="AG41" s="128"/>
      <c r="AH41" s="128"/>
      <c r="AI41" s="128"/>
      <c r="AJ41" s="128"/>
      <c r="AK41" s="128"/>
      <c r="AL41" s="128"/>
      <c r="AM41" s="128"/>
      <c r="AN41" s="128"/>
      <c r="AO41" s="128"/>
      <c r="AP41" s="128"/>
      <c r="AQ41" s="128"/>
      <c r="AR41" s="128"/>
      <c r="AS41" s="128"/>
    </row>
    <row r="42" spans="3:45" x14ac:dyDescent="0.15"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8"/>
      <c r="X42" s="128"/>
      <c r="Y42" s="128"/>
      <c r="Z42" s="128"/>
      <c r="AA42" s="128"/>
      <c r="AB42" s="128"/>
      <c r="AC42" s="128"/>
      <c r="AD42" s="128"/>
      <c r="AE42" s="128"/>
      <c r="AF42" s="128"/>
      <c r="AG42" s="128"/>
      <c r="AH42" s="128"/>
      <c r="AI42" s="128"/>
      <c r="AJ42" s="128"/>
      <c r="AK42" s="128"/>
      <c r="AL42" s="128"/>
      <c r="AM42" s="128"/>
      <c r="AN42" s="128"/>
      <c r="AO42" s="128"/>
      <c r="AP42" s="128"/>
      <c r="AQ42" s="128"/>
      <c r="AR42" s="128"/>
      <c r="AS42" s="128"/>
    </row>
    <row r="43" spans="3:45" x14ac:dyDescent="0.15"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8"/>
      <c r="X43" s="128"/>
      <c r="Y43" s="128"/>
      <c r="Z43" s="128"/>
      <c r="AA43" s="128"/>
      <c r="AB43" s="128"/>
      <c r="AC43" s="128"/>
      <c r="AD43" s="128"/>
      <c r="AE43" s="128"/>
      <c r="AF43" s="128"/>
      <c r="AG43" s="128"/>
      <c r="AH43" s="128"/>
      <c r="AI43" s="128"/>
      <c r="AJ43" s="128"/>
      <c r="AK43" s="128"/>
      <c r="AL43" s="128"/>
      <c r="AM43" s="128"/>
      <c r="AN43" s="128"/>
      <c r="AO43" s="128"/>
      <c r="AP43" s="128"/>
      <c r="AQ43" s="128"/>
      <c r="AR43" s="128"/>
      <c r="AS43" s="128"/>
    </row>
    <row r="44" spans="3:45" x14ac:dyDescent="0.15"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28"/>
      <c r="T44" s="128"/>
      <c r="U44" s="128"/>
      <c r="V44" s="128"/>
      <c r="W44" s="128"/>
      <c r="X44" s="128"/>
      <c r="Y44" s="128"/>
      <c r="Z44" s="128"/>
      <c r="AA44" s="128"/>
      <c r="AB44" s="128"/>
      <c r="AC44" s="128"/>
      <c r="AD44" s="128"/>
      <c r="AE44" s="128"/>
      <c r="AF44" s="128"/>
      <c r="AG44" s="128"/>
      <c r="AH44" s="128"/>
      <c r="AI44" s="128"/>
      <c r="AJ44" s="128"/>
      <c r="AK44" s="128"/>
      <c r="AL44" s="128"/>
      <c r="AM44" s="128"/>
      <c r="AN44" s="128"/>
      <c r="AO44" s="128"/>
      <c r="AP44" s="128"/>
      <c r="AQ44" s="128"/>
      <c r="AR44" s="128"/>
      <c r="AS44" s="128"/>
    </row>
    <row r="45" spans="3:45" x14ac:dyDescent="0.15">
      <c r="C45" s="128"/>
      <c r="D45" s="128"/>
      <c r="E45" s="128"/>
      <c r="F45" s="128"/>
      <c r="G45" s="128"/>
      <c r="H45" s="128"/>
      <c r="I45" s="128"/>
      <c r="J45" s="128"/>
      <c r="K45" s="128"/>
      <c r="L45" s="128"/>
      <c r="M45" s="128"/>
      <c r="N45" s="128"/>
      <c r="O45" s="128"/>
      <c r="P45" s="128"/>
      <c r="Q45" s="128"/>
      <c r="R45" s="128"/>
      <c r="S45" s="128"/>
      <c r="T45" s="128"/>
      <c r="U45" s="128"/>
      <c r="V45" s="128"/>
      <c r="W45" s="128"/>
      <c r="X45" s="128"/>
      <c r="Y45" s="128"/>
      <c r="Z45" s="128"/>
      <c r="AA45" s="128"/>
      <c r="AB45" s="128"/>
      <c r="AC45" s="128"/>
      <c r="AD45" s="128"/>
      <c r="AE45" s="128"/>
      <c r="AF45" s="128"/>
      <c r="AG45" s="128"/>
      <c r="AH45" s="128"/>
      <c r="AI45" s="128"/>
      <c r="AJ45" s="128"/>
      <c r="AK45" s="128"/>
      <c r="AL45" s="128"/>
      <c r="AM45" s="128"/>
      <c r="AN45" s="128"/>
      <c r="AO45" s="128"/>
      <c r="AP45" s="128"/>
      <c r="AQ45" s="128"/>
      <c r="AR45" s="128"/>
      <c r="AS45" s="128"/>
    </row>
    <row r="46" spans="3:45" x14ac:dyDescent="0.15">
      <c r="C46" s="128"/>
      <c r="D46" s="128"/>
      <c r="E46" s="128"/>
      <c r="F46" s="128"/>
      <c r="G46" s="128"/>
      <c r="H46" s="128"/>
      <c r="I46" s="128"/>
      <c r="J46" s="128"/>
      <c r="K46" s="128"/>
      <c r="L46" s="128"/>
      <c r="M46" s="128"/>
      <c r="N46" s="128"/>
      <c r="O46" s="128"/>
      <c r="P46" s="128"/>
      <c r="Q46" s="128"/>
      <c r="R46" s="128"/>
      <c r="S46" s="128"/>
      <c r="T46" s="128"/>
      <c r="U46" s="128"/>
      <c r="V46" s="128"/>
      <c r="W46" s="128"/>
      <c r="X46" s="128"/>
      <c r="Y46" s="128"/>
      <c r="Z46" s="128"/>
      <c r="AA46" s="128"/>
      <c r="AB46" s="128"/>
      <c r="AC46" s="128"/>
      <c r="AD46" s="128"/>
      <c r="AE46" s="128"/>
      <c r="AF46" s="128"/>
      <c r="AG46" s="128"/>
      <c r="AH46" s="128"/>
      <c r="AI46" s="128"/>
      <c r="AJ46" s="128"/>
      <c r="AK46" s="128"/>
      <c r="AL46" s="128"/>
      <c r="AM46" s="128"/>
      <c r="AN46" s="128"/>
      <c r="AO46" s="128"/>
      <c r="AP46" s="128"/>
      <c r="AQ46" s="128"/>
      <c r="AR46" s="128"/>
      <c r="AS46" s="128"/>
    </row>
    <row r="47" spans="3:45" x14ac:dyDescent="0.15"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8"/>
      <c r="P47" s="128"/>
      <c r="Q47" s="128"/>
      <c r="R47" s="128"/>
      <c r="S47" s="128"/>
      <c r="T47" s="128"/>
      <c r="U47" s="128"/>
      <c r="V47" s="128"/>
      <c r="W47" s="128"/>
      <c r="X47" s="128"/>
      <c r="Y47" s="128"/>
      <c r="Z47" s="128"/>
      <c r="AA47" s="128"/>
      <c r="AB47" s="128"/>
      <c r="AC47" s="128"/>
      <c r="AD47" s="128"/>
      <c r="AE47" s="128"/>
      <c r="AF47" s="128"/>
      <c r="AG47" s="128"/>
      <c r="AH47" s="128"/>
      <c r="AI47" s="128"/>
      <c r="AJ47" s="128"/>
      <c r="AK47" s="128"/>
      <c r="AL47" s="128"/>
      <c r="AM47" s="128"/>
      <c r="AN47" s="128"/>
      <c r="AO47" s="128"/>
      <c r="AP47" s="128"/>
      <c r="AQ47" s="128"/>
      <c r="AR47" s="128"/>
      <c r="AS47" s="128"/>
    </row>
    <row r="48" spans="3:45" x14ac:dyDescent="0.15">
      <c r="C48" s="128"/>
      <c r="D48" s="128"/>
      <c r="E48" s="128"/>
      <c r="F48" s="128"/>
      <c r="G48" s="128"/>
      <c r="H48" s="128"/>
      <c r="I48" s="128"/>
      <c r="J48" s="128"/>
      <c r="K48" s="128"/>
      <c r="L48" s="128"/>
      <c r="M48" s="128"/>
      <c r="N48" s="128"/>
      <c r="O48" s="128"/>
      <c r="P48" s="128"/>
      <c r="Q48" s="128"/>
      <c r="R48" s="128"/>
      <c r="S48" s="128"/>
      <c r="T48" s="128"/>
      <c r="U48" s="128"/>
      <c r="V48" s="128"/>
      <c r="W48" s="128"/>
      <c r="X48" s="128"/>
      <c r="Y48" s="128"/>
      <c r="Z48" s="128"/>
      <c r="AA48" s="128"/>
      <c r="AB48" s="128"/>
      <c r="AC48" s="128"/>
      <c r="AD48" s="128"/>
      <c r="AE48" s="128"/>
      <c r="AF48" s="128"/>
      <c r="AG48" s="128"/>
      <c r="AH48" s="128"/>
      <c r="AI48" s="128"/>
      <c r="AJ48" s="128"/>
      <c r="AK48" s="128"/>
      <c r="AL48" s="128"/>
      <c r="AM48" s="128"/>
      <c r="AN48" s="128"/>
      <c r="AO48" s="128"/>
      <c r="AP48" s="128"/>
      <c r="AQ48" s="128"/>
      <c r="AR48" s="128"/>
      <c r="AS48" s="128"/>
    </row>
    <row r="49" spans="3:46" x14ac:dyDescent="0.15"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8"/>
      <c r="X49" s="128"/>
      <c r="Y49" s="128"/>
      <c r="Z49" s="128"/>
      <c r="AA49" s="128"/>
      <c r="AB49" s="128"/>
      <c r="AC49" s="128"/>
      <c r="AD49" s="128"/>
      <c r="AE49" s="128"/>
      <c r="AF49" s="128"/>
      <c r="AG49" s="128"/>
      <c r="AH49" s="128"/>
      <c r="AI49" s="128"/>
      <c r="AJ49" s="128"/>
      <c r="AK49" s="128"/>
      <c r="AL49" s="128"/>
      <c r="AM49" s="128"/>
      <c r="AN49" s="128"/>
      <c r="AO49" s="128"/>
      <c r="AP49" s="128"/>
      <c r="AQ49" s="128"/>
      <c r="AR49" s="128"/>
      <c r="AS49" s="128"/>
    </row>
    <row r="50" spans="3:46" x14ac:dyDescent="0.15"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  <c r="W50" s="129"/>
      <c r="X50" s="129"/>
      <c r="Y50" s="129"/>
      <c r="Z50" s="128"/>
      <c r="AA50" s="128"/>
      <c r="AB50" s="128"/>
      <c r="AC50" s="128"/>
      <c r="AD50" s="128"/>
      <c r="AE50" s="128"/>
      <c r="AF50" s="128"/>
      <c r="AG50" s="128"/>
      <c r="AH50" s="128"/>
      <c r="AI50" s="128"/>
      <c r="AJ50" s="128"/>
      <c r="AK50" s="128"/>
      <c r="AL50" s="128"/>
      <c r="AM50" s="128"/>
      <c r="AN50" s="128"/>
      <c r="AO50" s="128"/>
      <c r="AP50" s="128"/>
      <c r="AQ50" s="128"/>
      <c r="AR50" s="128"/>
      <c r="AS50" s="128"/>
      <c r="AT50" s="129"/>
    </row>
    <row r="51" spans="3:46" x14ac:dyDescent="0.15">
      <c r="C51" s="129"/>
      <c r="D51" s="129"/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129"/>
      <c r="P51" s="129"/>
      <c r="Q51" s="129"/>
      <c r="R51" s="129"/>
      <c r="S51" s="129"/>
      <c r="T51" s="129"/>
      <c r="U51" s="129"/>
      <c r="V51" s="129"/>
      <c r="W51" s="129"/>
      <c r="X51" s="129"/>
      <c r="Y51" s="129"/>
      <c r="Z51" s="128"/>
      <c r="AA51" s="128"/>
      <c r="AB51" s="128"/>
      <c r="AC51" s="128"/>
      <c r="AD51" s="128"/>
      <c r="AE51" s="128"/>
      <c r="AF51" s="128"/>
      <c r="AG51" s="128"/>
      <c r="AH51" s="128"/>
      <c r="AI51" s="128"/>
      <c r="AJ51" s="128"/>
      <c r="AK51" s="128"/>
      <c r="AL51" s="128"/>
      <c r="AM51" s="128"/>
      <c r="AN51" s="128"/>
      <c r="AO51" s="128"/>
      <c r="AP51" s="128"/>
      <c r="AQ51" s="128"/>
      <c r="AR51" s="128"/>
      <c r="AS51" s="128"/>
      <c r="AT51" s="129"/>
    </row>
    <row r="52" spans="3:46" x14ac:dyDescent="0.15"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  <c r="W52" s="129"/>
      <c r="X52" s="129"/>
      <c r="Y52" s="129"/>
      <c r="Z52" s="128"/>
      <c r="AA52" s="128"/>
      <c r="AB52" s="128"/>
      <c r="AC52" s="128"/>
      <c r="AD52" s="128"/>
      <c r="AE52" s="128"/>
      <c r="AF52" s="128"/>
      <c r="AG52" s="128"/>
      <c r="AH52" s="128"/>
      <c r="AI52" s="128"/>
      <c r="AJ52" s="128"/>
      <c r="AK52" s="128"/>
      <c r="AL52" s="128"/>
      <c r="AM52" s="128"/>
      <c r="AN52" s="128"/>
      <c r="AO52" s="128"/>
      <c r="AP52" s="128"/>
      <c r="AQ52" s="128"/>
      <c r="AR52" s="128"/>
      <c r="AS52" s="128"/>
      <c r="AT52" s="129"/>
    </row>
    <row r="53" spans="3:46" x14ac:dyDescent="0.15">
      <c r="C53" s="129"/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9"/>
      <c r="Q53" s="129"/>
      <c r="R53" s="129"/>
      <c r="S53" s="129"/>
      <c r="T53" s="129"/>
      <c r="U53" s="129"/>
      <c r="V53" s="129"/>
      <c r="W53" s="129"/>
      <c r="X53" s="129"/>
      <c r="Y53" s="129"/>
      <c r="Z53" s="128"/>
      <c r="AA53" s="128"/>
      <c r="AB53" s="128"/>
      <c r="AC53" s="128"/>
      <c r="AD53" s="128"/>
      <c r="AE53" s="128"/>
      <c r="AF53" s="128"/>
      <c r="AG53" s="128"/>
      <c r="AH53" s="128"/>
      <c r="AI53" s="128"/>
      <c r="AJ53" s="128"/>
      <c r="AK53" s="128"/>
      <c r="AL53" s="128"/>
      <c r="AM53" s="128"/>
      <c r="AN53" s="128"/>
      <c r="AO53" s="128"/>
      <c r="AP53" s="128"/>
      <c r="AQ53" s="128"/>
      <c r="AR53" s="128"/>
      <c r="AS53" s="128"/>
      <c r="AT53" s="129"/>
    </row>
    <row r="54" spans="3:46" x14ac:dyDescent="0.15"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  <c r="W54" s="129"/>
      <c r="X54" s="129"/>
      <c r="Y54" s="129"/>
      <c r="Z54" s="128"/>
      <c r="AA54" s="128"/>
      <c r="AB54" s="128"/>
      <c r="AC54" s="128"/>
      <c r="AD54" s="128"/>
      <c r="AE54" s="128"/>
      <c r="AF54" s="128"/>
      <c r="AG54" s="128"/>
      <c r="AH54" s="128"/>
      <c r="AI54" s="128"/>
      <c r="AJ54" s="128"/>
      <c r="AK54" s="128"/>
      <c r="AL54" s="128"/>
      <c r="AM54" s="128"/>
      <c r="AN54" s="128"/>
      <c r="AO54" s="128"/>
      <c r="AP54" s="128"/>
      <c r="AQ54" s="128"/>
      <c r="AR54" s="128"/>
      <c r="AS54" s="128"/>
      <c r="AT54" s="129"/>
    </row>
    <row r="55" spans="3:46" x14ac:dyDescent="0.15"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  <c r="W55" s="129"/>
      <c r="X55" s="129"/>
      <c r="Y55" s="129"/>
      <c r="Z55" s="128"/>
      <c r="AA55" s="128"/>
      <c r="AB55" s="128"/>
      <c r="AC55" s="128"/>
      <c r="AD55" s="128"/>
      <c r="AE55" s="128"/>
      <c r="AF55" s="128"/>
      <c r="AG55" s="128"/>
      <c r="AH55" s="128"/>
      <c r="AI55" s="128"/>
      <c r="AJ55" s="128"/>
      <c r="AK55" s="128"/>
      <c r="AL55" s="128"/>
      <c r="AM55" s="128"/>
      <c r="AN55" s="128"/>
      <c r="AO55" s="128"/>
      <c r="AP55" s="128"/>
      <c r="AQ55" s="128"/>
      <c r="AR55" s="128"/>
      <c r="AS55" s="128"/>
      <c r="AT55" s="129"/>
    </row>
    <row r="56" spans="3:46" x14ac:dyDescent="0.15">
      <c r="C56" s="129"/>
      <c r="D56" s="129"/>
      <c r="E56" s="129"/>
      <c r="F56" s="129"/>
      <c r="G56" s="129"/>
      <c r="H56" s="129"/>
      <c r="I56" s="129"/>
      <c r="J56" s="129"/>
      <c r="K56" s="129"/>
      <c r="L56" s="129"/>
      <c r="M56" s="129"/>
      <c r="N56" s="129"/>
      <c r="O56" s="129"/>
      <c r="P56" s="129"/>
      <c r="Q56" s="129"/>
      <c r="R56" s="129"/>
      <c r="S56" s="129"/>
      <c r="T56" s="129"/>
      <c r="U56" s="129"/>
      <c r="V56" s="129"/>
      <c r="W56" s="129"/>
      <c r="X56" s="129"/>
      <c r="Y56" s="129"/>
      <c r="Z56" s="128"/>
      <c r="AA56" s="128"/>
      <c r="AB56" s="128"/>
      <c r="AC56" s="128"/>
      <c r="AD56" s="128"/>
      <c r="AE56" s="128"/>
      <c r="AF56" s="128"/>
      <c r="AG56" s="128"/>
      <c r="AH56" s="128"/>
      <c r="AI56" s="128"/>
      <c r="AJ56" s="128"/>
      <c r="AK56" s="128"/>
      <c r="AL56" s="128"/>
      <c r="AM56" s="128"/>
      <c r="AN56" s="128"/>
      <c r="AO56" s="128"/>
      <c r="AP56" s="128"/>
      <c r="AQ56" s="128"/>
      <c r="AR56" s="128"/>
      <c r="AS56" s="128"/>
      <c r="AT56" s="129"/>
    </row>
    <row r="57" spans="3:46" x14ac:dyDescent="0.15">
      <c r="C57" s="129"/>
      <c r="D57" s="129"/>
      <c r="E57" s="129"/>
      <c r="F57" s="129"/>
      <c r="G57" s="129"/>
      <c r="H57" s="129"/>
      <c r="I57" s="129"/>
      <c r="J57" s="129"/>
      <c r="K57" s="129"/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  <c r="W57" s="129"/>
      <c r="X57" s="129"/>
      <c r="Y57" s="129"/>
      <c r="Z57" s="128"/>
      <c r="AA57" s="128"/>
      <c r="AB57" s="128"/>
      <c r="AC57" s="128"/>
      <c r="AD57" s="128"/>
      <c r="AE57" s="128"/>
      <c r="AF57" s="128"/>
      <c r="AG57" s="128"/>
      <c r="AH57" s="128"/>
      <c r="AI57" s="128"/>
      <c r="AJ57" s="128"/>
      <c r="AK57" s="128"/>
      <c r="AL57" s="128"/>
      <c r="AM57" s="128"/>
      <c r="AN57" s="128"/>
      <c r="AO57" s="128"/>
      <c r="AP57" s="128"/>
      <c r="AQ57" s="128"/>
      <c r="AR57" s="128"/>
      <c r="AS57" s="128"/>
      <c r="AT57" s="129"/>
    </row>
    <row r="58" spans="3:46" x14ac:dyDescent="0.15">
      <c r="C58" s="129"/>
      <c r="D58" s="129"/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28"/>
      <c r="AA58" s="128"/>
      <c r="AB58" s="128"/>
      <c r="AC58" s="128"/>
      <c r="AD58" s="128"/>
      <c r="AE58" s="128"/>
      <c r="AF58" s="128"/>
      <c r="AG58" s="128"/>
      <c r="AH58" s="128"/>
      <c r="AI58" s="128"/>
      <c r="AJ58" s="128"/>
      <c r="AK58" s="128"/>
      <c r="AL58" s="128"/>
      <c r="AM58" s="128"/>
      <c r="AN58" s="128"/>
      <c r="AO58" s="128"/>
      <c r="AP58" s="128"/>
      <c r="AQ58" s="128"/>
      <c r="AR58" s="128"/>
      <c r="AS58" s="128"/>
      <c r="AT58" s="129"/>
    </row>
    <row r="59" spans="3:46" x14ac:dyDescent="0.15">
      <c r="C59" s="129"/>
      <c r="D59" s="129"/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  <c r="R59" s="129"/>
      <c r="S59" s="129"/>
      <c r="T59" s="129"/>
      <c r="U59" s="129"/>
      <c r="V59" s="129"/>
      <c r="W59" s="129"/>
      <c r="X59" s="129"/>
      <c r="Y59" s="129"/>
      <c r="Z59" s="128"/>
      <c r="AA59" s="128"/>
      <c r="AB59" s="128"/>
      <c r="AC59" s="128"/>
      <c r="AD59" s="128"/>
      <c r="AE59" s="128"/>
      <c r="AF59" s="128"/>
      <c r="AG59" s="128"/>
      <c r="AH59" s="128"/>
      <c r="AI59" s="128"/>
      <c r="AJ59" s="128"/>
      <c r="AK59" s="128"/>
      <c r="AL59" s="128"/>
      <c r="AM59" s="128"/>
      <c r="AN59" s="128"/>
      <c r="AO59" s="128"/>
      <c r="AP59" s="128"/>
      <c r="AQ59" s="128"/>
      <c r="AR59" s="128"/>
      <c r="AS59" s="128"/>
      <c r="AT59" s="129"/>
    </row>
    <row r="60" spans="3:46" x14ac:dyDescent="0.15">
      <c r="C60" s="129"/>
      <c r="D60" s="129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  <c r="W60" s="129"/>
      <c r="X60" s="129"/>
      <c r="Y60" s="129"/>
      <c r="Z60" s="128"/>
      <c r="AA60" s="128"/>
      <c r="AB60" s="128"/>
      <c r="AC60" s="128"/>
      <c r="AD60" s="128"/>
      <c r="AE60" s="128"/>
      <c r="AF60" s="128"/>
      <c r="AG60" s="128"/>
      <c r="AH60" s="128"/>
      <c r="AI60" s="128"/>
      <c r="AJ60" s="128"/>
      <c r="AK60" s="128"/>
      <c r="AL60" s="128"/>
      <c r="AM60" s="128"/>
      <c r="AN60" s="128"/>
      <c r="AO60" s="128"/>
      <c r="AP60" s="128"/>
      <c r="AQ60" s="128"/>
      <c r="AR60" s="128"/>
      <c r="AS60" s="128"/>
      <c r="AT60" s="129"/>
    </row>
    <row r="61" spans="3:46" x14ac:dyDescent="0.15">
      <c r="C61" s="129"/>
      <c r="D61" s="129"/>
      <c r="E61" s="129"/>
      <c r="F61" s="129"/>
      <c r="G61" s="129"/>
      <c r="H61" s="129"/>
      <c r="I61" s="129"/>
      <c r="J61" s="129"/>
      <c r="K61" s="129"/>
      <c r="L61" s="129"/>
      <c r="M61" s="129"/>
      <c r="N61" s="129"/>
      <c r="O61" s="129"/>
      <c r="P61" s="129"/>
      <c r="Q61" s="129"/>
      <c r="R61" s="129"/>
      <c r="S61" s="129"/>
      <c r="T61" s="129"/>
      <c r="U61" s="129"/>
      <c r="V61" s="129"/>
      <c r="W61" s="129"/>
      <c r="X61" s="129"/>
      <c r="Y61" s="129"/>
      <c r="Z61" s="128"/>
      <c r="AA61" s="128"/>
      <c r="AB61" s="128"/>
      <c r="AC61" s="128"/>
      <c r="AD61" s="128"/>
      <c r="AE61" s="128"/>
      <c r="AF61" s="128"/>
      <c r="AG61" s="128"/>
      <c r="AH61" s="128"/>
      <c r="AI61" s="128"/>
      <c r="AJ61" s="128"/>
      <c r="AK61" s="128"/>
      <c r="AL61" s="128"/>
      <c r="AM61" s="128"/>
      <c r="AN61" s="128"/>
      <c r="AO61" s="128"/>
      <c r="AP61" s="128"/>
      <c r="AQ61" s="128"/>
      <c r="AR61" s="128"/>
      <c r="AS61" s="128"/>
      <c r="AT61" s="129"/>
    </row>
    <row r="62" spans="3:46" x14ac:dyDescent="0.15">
      <c r="C62" s="129"/>
      <c r="D62" s="129"/>
      <c r="E62" s="129"/>
      <c r="F62" s="129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  <c r="W62" s="129"/>
      <c r="X62" s="129"/>
      <c r="Y62" s="129"/>
      <c r="Z62" s="128"/>
      <c r="AA62" s="128"/>
      <c r="AB62" s="128"/>
      <c r="AC62" s="128"/>
      <c r="AD62" s="128"/>
      <c r="AE62" s="128"/>
      <c r="AF62" s="128"/>
      <c r="AG62" s="128"/>
      <c r="AH62" s="128"/>
      <c r="AI62" s="128"/>
      <c r="AJ62" s="128"/>
      <c r="AK62" s="128"/>
      <c r="AL62" s="128"/>
      <c r="AM62" s="128"/>
      <c r="AN62" s="128"/>
      <c r="AO62" s="128"/>
      <c r="AP62" s="128"/>
      <c r="AQ62" s="128"/>
      <c r="AR62" s="128"/>
      <c r="AS62" s="128"/>
      <c r="AT62" s="129"/>
    </row>
    <row r="63" spans="3:46" x14ac:dyDescent="0.15">
      <c r="C63" s="129"/>
      <c r="D63" s="129"/>
      <c r="E63" s="129"/>
      <c r="F63" s="129"/>
      <c r="G63" s="129"/>
      <c r="H63" s="129"/>
      <c r="I63" s="129"/>
      <c r="J63" s="129"/>
      <c r="K63" s="129"/>
      <c r="L63" s="129"/>
      <c r="M63" s="129"/>
      <c r="N63" s="129"/>
      <c r="O63" s="129"/>
      <c r="P63" s="129"/>
      <c r="Q63" s="129"/>
      <c r="R63" s="129"/>
      <c r="S63" s="129"/>
      <c r="T63" s="129"/>
      <c r="U63" s="129"/>
      <c r="V63" s="129"/>
      <c r="W63" s="129"/>
      <c r="X63" s="129"/>
      <c r="Y63" s="129"/>
      <c r="Z63" s="128"/>
      <c r="AA63" s="128"/>
      <c r="AB63" s="128"/>
      <c r="AC63" s="128"/>
      <c r="AD63" s="128"/>
      <c r="AE63" s="128"/>
      <c r="AF63" s="128"/>
      <c r="AG63" s="128"/>
      <c r="AH63" s="128"/>
      <c r="AI63" s="128"/>
      <c r="AJ63" s="128"/>
      <c r="AK63" s="128"/>
      <c r="AL63" s="128"/>
      <c r="AM63" s="128"/>
      <c r="AN63" s="128"/>
      <c r="AO63" s="128"/>
      <c r="AP63" s="128"/>
      <c r="AQ63" s="128"/>
      <c r="AR63" s="128"/>
      <c r="AS63" s="128"/>
      <c r="AT63" s="129"/>
    </row>
    <row r="64" spans="3:46" x14ac:dyDescent="0.15">
      <c r="C64" s="129"/>
      <c r="D64" s="129"/>
      <c r="E64" s="129"/>
      <c r="F64" s="129"/>
      <c r="G64" s="129"/>
      <c r="H64" s="129"/>
      <c r="I64" s="129"/>
      <c r="J64" s="129"/>
      <c r="K64" s="129"/>
      <c r="L64" s="129"/>
      <c r="M64" s="129"/>
      <c r="N64" s="129"/>
      <c r="O64" s="129"/>
      <c r="P64" s="129"/>
      <c r="Q64" s="129"/>
      <c r="R64" s="129"/>
      <c r="S64" s="129"/>
      <c r="T64" s="129"/>
      <c r="U64" s="129"/>
      <c r="V64" s="129"/>
      <c r="W64" s="129"/>
      <c r="X64" s="129"/>
      <c r="Y64" s="129"/>
      <c r="Z64" s="128"/>
      <c r="AA64" s="128"/>
      <c r="AB64" s="128"/>
      <c r="AC64" s="128"/>
      <c r="AD64" s="128"/>
      <c r="AE64" s="128"/>
      <c r="AF64" s="128"/>
      <c r="AG64" s="128"/>
      <c r="AH64" s="128"/>
      <c r="AI64" s="128"/>
      <c r="AJ64" s="128"/>
      <c r="AK64" s="128"/>
      <c r="AL64" s="128"/>
      <c r="AM64" s="128"/>
      <c r="AN64" s="128"/>
      <c r="AO64" s="128"/>
      <c r="AP64" s="128"/>
      <c r="AQ64" s="128"/>
      <c r="AR64" s="128"/>
      <c r="AS64" s="128"/>
      <c r="AT64" s="129"/>
    </row>
    <row r="65" spans="3:46" x14ac:dyDescent="0.15">
      <c r="C65" s="129"/>
      <c r="D65" s="129"/>
      <c r="E65" s="129"/>
      <c r="F65" s="129"/>
      <c r="G65" s="129"/>
      <c r="H65" s="129"/>
      <c r="I65" s="129"/>
      <c r="J65" s="129"/>
      <c r="K65" s="129"/>
      <c r="L65" s="129"/>
      <c r="M65" s="129"/>
      <c r="N65" s="129"/>
      <c r="O65" s="129"/>
      <c r="P65" s="129"/>
      <c r="Q65" s="129"/>
      <c r="R65" s="129"/>
      <c r="S65" s="129"/>
      <c r="T65" s="129"/>
      <c r="U65" s="129"/>
      <c r="V65" s="129"/>
      <c r="W65" s="129"/>
      <c r="X65" s="129"/>
      <c r="Y65" s="129"/>
      <c r="Z65" s="128"/>
      <c r="AA65" s="128"/>
      <c r="AB65" s="128"/>
      <c r="AC65" s="128"/>
      <c r="AD65" s="128"/>
      <c r="AE65" s="128"/>
      <c r="AF65" s="128"/>
      <c r="AG65" s="128"/>
      <c r="AH65" s="128"/>
      <c r="AI65" s="128"/>
      <c r="AJ65" s="128"/>
      <c r="AK65" s="128"/>
      <c r="AL65" s="128"/>
      <c r="AM65" s="128"/>
      <c r="AN65" s="128"/>
      <c r="AO65" s="128"/>
      <c r="AP65" s="128"/>
      <c r="AQ65" s="128"/>
      <c r="AR65" s="128"/>
      <c r="AS65" s="128"/>
      <c r="AT65" s="129"/>
    </row>
    <row r="66" spans="3:46" x14ac:dyDescent="0.15">
      <c r="C66" s="129"/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  <c r="V66" s="129"/>
      <c r="W66" s="129"/>
      <c r="X66" s="129"/>
      <c r="Y66" s="129"/>
      <c r="Z66" s="128"/>
      <c r="AA66" s="128"/>
      <c r="AB66" s="128"/>
      <c r="AC66" s="128"/>
      <c r="AD66" s="128"/>
      <c r="AE66" s="128"/>
      <c r="AF66" s="128"/>
      <c r="AG66" s="128"/>
      <c r="AH66" s="128"/>
      <c r="AI66" s="128"/>
      <c r="AJ66" s="128"/>
      <c r="AK66" s="128"/>
      <c r="AL66" s="128"/>
      <c r="AM66" s="128"/>
      <c r="AN66" s="128"/>
      <c r="AO66" s="128"/>
      <c r="AP66" s="128"/>
      <c r="AQ66" s="128"/>
      <c r="AR66" s="128"/>
      <c r="AS66" s="128"/>
      <c r="AT66" s="129"/>
    </row>
    <row r="67" spans="3:46" x14ac:dyDescent="0.15">
      <c r="C67" s="129"/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  <c r="V67" s="129"/>
      <c r="W67" s="129"/>
      <c r="X67" s="129"/>
      <c r="Y67" s="129"/>
      <c r="Z67" s="128"/>
      <c r="AA67" s="128"/>
      <c r="AB67" s="128"/>
      <c r="AC67" s="128"/>
      <c r="AD67" s="128"/>
      <c r="AE67" s="128"/>
      <c r="AF67" s="128"/>
      <c r="AG67" s="128"/>
      <c r="AH67" s="128"/>
      <c r="AI67" s="128"/>
      <c r="AJ67" s="128"/>
      <c r="AK67" s="128"/>
      <c r="AL67" s="128"/>
      <c r="AM67" s="128"/>
      <c r="AN67" s="128"/>
      <c r="AO67" s="128"/>
      <c r="AP67" s="128"/>
      <c r="AQ67" s="128"/>
      <c r="AR67" s="128"/>
      <c r="AS67" s="128"/>
      <c r="AT67" s="129"/>
    </row>
    <row r="68" spans="3:46" x14ac:dyDescent="0.15">
      <c r="C68" s="129"/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  <c r="V68" s="129"/>
      <c r="W68" s="129"/>
      <c r="X68" s="129"/>
      <c r="Y68" s="129"/>
      <c r="Z68" s="128"/>
      <c r="AA68" s="128"/>
      <c r="AB68" s="128"/>
      <c r="AC68" s="128"/>
      <c r="AD68" s="128"/>
      <c r="AE68" s="128"/>
      <c r="AF68" s="128"/>
      <c r="AG68" s="128"/>
      <c r="AH68" s="128"/>
      <c r="AI68" s="128"/>
      <c r="AJ68" s="128"/>
      <c r="AK68" s="128"/>
      <c r="AL68" s="128"/>
      <c r="AM68" s="128"/>
      <c r="AN68" s="128"/>
      <c r="AO68" s="128"/>
      <c r="AP68" s="128"/>
      <c r="AQ68" s="128"/>
      <c r="AR68" s="128"/>
      <c r="AS68" s="128"/>
      <c r="AT68" s="129"/>
    </row>
    <row r="69" spans="3:46" x14ac:dyDescent="0.15"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  <c r="V69" s="129"/>
      <c r="W69" s="129"/>
      <c r="X69" s="129"/>
      <c r="Y69" s="129"/>
      <c r="Z69" s="128"/>
      <c r="AA69" s="128"/>
      <c r="AB69" s="128"/>
      <c r="AC69" s="128"/>
      <c r="AD69" s="128"/>
      <c r="AE69" s="128"/>
      <c r="AF69" s="128"/>
      <c r="AG69" s="128"/>
      <c r="AH69" s="128"/>
      <c r="AI69" s="128"/>
      <c r="AJ69" s="128"/>
      <c r="AK69" s="128"/>
      <c r="AL69" s="128"/>
      <c r="AM69" s="128"/>
      <c r="AN69" s="128"/>
      <c r="AO69" s="128"/>
      <c r="AP69" s="128"/>
      <c r="AQ69" s="128"/>
      <c r="AR69" s="128"/>
      <c r="AS69" s="128"/>
      <c r="AT69" s="129"/>
    </row>
    <row r="70" spans="3:46" x14ac:dyDescent="0.15"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  <c r="V70" s="129"/>
      <c r="W70" s="129"/>
      <c r="X70" s="129"/>
      <c r="Y70" s="129"/>
      <c r="Z70" s="128"/>
      <c r="AA70" s="128"/>
      <c r="AB70" s="128"/>
      <c r="AC70" s="128"/>
      <c r="AD70" s="128"/>
      <c r="AE70" s="128"/>
      <c r="AF70" s="128"/>
      <c r="AG70" s="128"/>
      <c r="AH70" s="128"/>
      <c r="AI70" s="128"/>
      <c r="AJ70" s="128"/>
      <c r="AK70" s="128"/>
      <c r="AL70" s="128"/>
      <c r="AM70" s="128"/>
      <c r="AN70" s="128"/>
      <c r="AO70" s="128"/>
      <c r="AP70" s="128"/>
      <c r="AQ70" s="128"/>
      <c r="AR70" s="128"/>
      <c r="AS70" s="128"/>
      <c r="AT70" s="129"/>
    </row>
    <row r="71" spans="3:46" x14ac:dyDescent="0.15"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  <c r="V71" s="129"/>
      <c r="W71" s="129"/>
      <c r="X71" s="129"/>
      <c r="Y71" s="129"/>
      <c r="Z71" s="128"/>
      <c r="AA71" s="128"/>
      <c r="AB71" s="128"/>
      <c r="AC71" s="128"/>
      <c r="AD71" s="128"/>
      <c r="AE71" s="128"/>
      <c r="AF71" s="128"/>
      <c r="AG71" s="128"/>
      <c r="AH71" s="128"/>
      <c r="AI71" s="128"/>
      <c r="AJ71" s="128"/>
      <c r="AK71" s="128"/>
      <c r="AL71" s="128"/>
      <c r="AM71" s="128"/>
      <c r="AN71" s="128"/>
      <c r="AO71" s="128"/>
      <c r="AP71" s="128"/>
      <c r="AQ71" s="128"/>
      <c r="AR71" s="128"/>
      <c r="AS71" s="128"/>
      <c r="AT71" s="129"/>
    </row>
    <row r="72" spans="3:46" x14ac:dyDescent="0.15">
      <c r="C72" s="129"/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  <c r="V72" s="129"/>
      <c r="W72" s="129"/>
      <c r="X72" s="129"/>
      <c r="Y72" s="129"/>
      <c r="Z72" s="128"/>
      <c r="AA72" s="128"/>
      <c r="AB72" s="128"/>
      <c r="AC72" s="128"/>
      <c r="AD72" s="128"/>
      <c r="AE72" s="128"/>
      <c r="AF72" s="128"/>
      <c r="AG72" s="128"/>
      <c r="AH72" s="128"/>
      <c r="AI72" s="128"/>
      <c r="AJ72" s="128"/>
      <c r="AK72" s="128"/>
      <c r="AL72" s="128"/>
      <c r="AM72" s="128"/>
      <c r="AN72" s="128"/>
      <c r="AO72" s="128"/>
      <c r="AP72" s="128"/>
      <c r="AQ72" s="128"/>
      <c r="AR72" s="128"/>
      <c r="AS72" s="128"/>
      <c r="AT72" s="129"/>
    </row>
    <row r="73" spans="3:46" x14ac:dyDescent="0.15">
      <c r="C73" s="129"/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  <c r="V73" s="129"/>
      <c r="W73" s="129"/>
      <c r="X73" s="129"/>
      <c r="Y73" s="129"/>
      <c r="Z73" s="128"/>
      <c r="AA73" s="128"/>
      <c r="AB73" s="128"/>
      <c r="AC73" s="128"/>
      <c r="AD73" s="128"/>
      <c r="AE73" s="128"/>
      <c r="AF73" s="128"/>
      <c r="AG73" s="128"/>
      <c r="AH73" s="128"/>
      <c r="AI73" s="128"/>
      <c r="AJ73" s="128"/>
      <c r="AK73" s="128"/>
      <c r="AL73" s="128"/>
      <c r="AM73" s="128"/>
      <c r="AN73" s="128"/>
      <c r="AO73" s="128"/>
      <c r="AP73" s="128"/>
      <c r="AQ73" s="128"/>
      <c r="AR73" s="128"/>
      <c r="AS73" s="128"/>
      <c r="AT73" s="129"/>
    </row>
    <row r="74" spans="3:46" x14ac:dyDescent="0.15">
      <c r="C74" s="129"/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  <c r="V74" s="129"/>
      <c r="W74" s="129"/>
      <c r="X74" s="129"/>
      <c r="Y74" s="129"/>
      <c r="Z74" s="128"/>
      <c r="AA74" s="128"/>
      <c r="AB74" s="128"/>
      <c r="AC74" s="128"/>
      <c r="AD74" s="128"/>
      <c r="AE74" s="128"/>
      <c r="AF74" s="128"/>
      <c r="AG74" s="128"/>
      <c r="AH74" s="128"/>
      <c r="AI74" s="128"/>
      <c r="AJ74" s="128"/>
      <c r="AK74" s="128"/>
      <c r="AL74" s="128"/>
      <c r="AM74" s="128"/>
      <c r="AN74" s="128"/>
      <c r="AO74" s="128"/>
      <c r="AP74" s="128"/>
      <c r="AQ74" s="128"/>
      <c r="AR74" s="128"/>
      <c r="AS74" s="128"/>
      <c r="AT74" s="129"/>
    </row>
    <row r="75" spans="3:46" x14ac:dyDescent="0.15">
      <c r="C75" s="129"/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  <c r="V75" s="129"/>
      <c r="W75" s="129"/>
      <c r="X75" s="129"/>
      <c r="Y75" s="129"/>
      <c r="Z75" s="128"/>
      <c r="AA75" s="128"/>
      <c r="AB75" s="128"/>
      <c r="AC75" s="128"/>
      <c r="AD75" s="128"/>
      <c r="AE75" s="128"/>
      <c r="AF75" s="128"/>
      <c r="AG75" s="128"/>
      <c r="AH75" s="128"/>
      <c r="AI75" s="128"/>
      <c r="AJ75" s="128"/>
      <c r="AK75" s="128"/>
      <c r="AL75" s="128"/>
      <c r="AM75" s="128"/>
      <c r="AN75" s="128"/>
      <c r="AO75" s="128"/>
      <c r="AP75" s="128"/>
      <c r="AQ75" s="128"/>
      <c r="AR75" s="128"/>
      <c r="AS75" s="128"/>
      <c r="AT75" s="129"/>
    </row>
    <row r="76" spans="3:46" x14ac:dyDescent="0.15">
      <c r="C76" s="129"/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  <c r="V76" s="129"/>
      <c r="W76" s="129"/>
      <c r="X76" s="129"/>
      <c r="Y76" s="129"/>
      <c r="Z76" s="128"/>
      <c r="AA76" s="128"/>
      <c r="AB76" s="128"/>
      <c r="AC76" s="128"/>
      <c r="AD76" s="128"/>
      <c r="AE76" s="128"/>
      <c r="AF76" s="128"/>
      <c r="AG76" s="128"/>
      <c r="AH76" s="128"/>
      <c r="AI76" s="128"/>
      <c r="AJ76" s="128"/>
      <c r="AK76" s="128"/>
      <c r="AL76" s="128"/>
      <c r="AM76" s="128"/>
      <c r="AN76" s="128"/>
      <c r="AO76" s="128"/>
      <c r="AP76" s="128"/>
      <c r="AQ76" s="128"/>
      <c r="AR76" s="128"/>
      <c r="AS76" s="128"/>
      <c r="AT76" s="129"/>
    </row>
    <row r="77" spans="3:46" x14ac:dyDescent="0.15">
      <c r="C77" s="129"/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  <c r="V77" s="129"/>
      <c r="W77" s="129"/>
      <c r="X77" s="129"/>
      <c r="Y77" s="129"/>
      <c r="Z77" s="128"/>
      <c r="AA77" s="128"/>
      <c r="AB77" s="128"/>
      <c r="AC77" s="128"/>
      <c r="AD77" s="128"/>
      <c r="AE77" s="128"/>
      <c r="AF77" s="128"/>
      <c r="AG77" s="128"/>
      <c r="AH77" s="128"/>
      <c r="AI77" s="128"/>
      <c r="AJ77" s="128"/>
      <c r="AK77" s="128"/>
      <c r="AL77" s="128"/>
      <c r="AM77" s="128"/>
      <c r="AN77" s="128"/>
      <c r="AO77" s="128"/>
      <c r="AP77" s="128"/>
      <c r="AQ77" s="128"/>
      <c r="AR77" s="128"/>
      <c r="AS77" s="128"/>
      <c r="AT77" s="129"/>
    </row>
    <row r="78" spans="3:46" x14ac:dyDescent="0.15">
      <c r="C78" s="129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  <c r="V78" s="129"/>
      <c r="W78" s="129"/>
      <c r="X78" s="129"/>
      <c r="Y78" s="129"/>
      <c r="Z78" s="128"/>
      <c r="AA78" s="128"/>
      <c r="AB78" s="128"/>
      <c r="AC78" s="128"/>
      <c r="AD78" s="128"/>
      <c r="AE78" s="128"/>
      <c r="AF78" s="128"/>
      <c r="AG78" s="128"/>
      <c r="AH78" s="128"/>
      <c r="AI78" s="128"/>
      <c r="AJ78" s="128"/>
      <c r="AK78" s="128"/>
      <c r="AL78" s="128"/>
      <c r="AM78" s="128"/>
      <c r="AN78" s="128"/>
      <c r="AO78" s="128"/>
      <c r="AP78" s="128"/>
      <c r="AQ78" s="128"/>
      <c r="AR78" s="128"/>
      <c r="AS78" s="128"/>
      <c r="AT78" s="129"/>
    </row>
    <row r="79" spans="3:46" x14ac:dyDescent="0.15">
      <c r="C79" s="129"/>
      <c r="D79" s="129"/>
      <c r="E79" s="129"/>
      <c r="F79" s="129"/>
      <c r="G79" s="129"/>
      <c r="H79" s="129"/>
      <c r="I79" s="129"/>
      <c r="J79" s="129"/>
      <c r="K79" s="129"/>
      <c r="L79" s="129"/>
      <c r="M79" s="129"/>
      <c r="N79" s="129"/>
      <c r="O79" s="129"/>
      <c r="P79" s="129"/>
      <c r="Q79" s="129"/>
      <c r="R79" s="129"/>
      <c r="S79" s="129"/>
      <c r="T79" s="129"/>
      <c r="U79" s="129"/>
      <c r="V79" s="129"/>
      <c r="W79" s="129"/>
      <c r="X79" s="129"/>
      <c r="Y79" s="129"/>
      <c r="Z79" s="129"/>
      <c r="AA79" s="129"/>
      <c r="AB79" s="129"/>
      <c r="AC79" s="129"/>
      <c r="AD79" s="129"/>
      <c r="AE79" s="129"/>
      <c r="AF79" s="129"/>
      <c r="AG79" s="129"/>
      <c r="AH79" s="129"/>
      <c r="AI79" s="129"/>
      <c r="AJ79" s="129"/>
      <c r="AK79" s="129"/>
      <c r="AL79" s="129"/>
      <c r="AM79" s="129"/>
      <c r="AN79" s="129"/>
      <c r="AO79" s="129"/>
      <c r="AP79" s="129"/>
      <c r="AQ79" s="129"/>
      <c r="AR79" s="129"/>
      <c r="AS79" s="129"/>
      <c r="AT79" s="129"/>
    </row>
    <row r="80" spans="3:46" x14ac:dyDescent="0.15">
      <c r="C80" s="129"/>
      <c r="D80" s="129"/>
      <c r="E80" s="129"/>
      <c r="F80" s="129"/>
      <c r="G80" s="129"/>
      <c r="H80" s="129"/>
      <c r="I80" s="129"/>
      <c r="J80" s="129"/>
      <c r="K80" s="129"/>
      <c r="L80" s="129"/>
      <c r="M80" s="129"/>
      <c r="N80" s="129"/>
      <c r="O80" s="129"/>
      <c r="P80" s="129"/>
      <c r="Q80" s="129"/>
      <c r="R80" s="129"/>
      <c r="S80" s="129"/>
      <c r="T80" s="129"/>
      <c r="U80" s="129"/>
      <c r="V80" s="129"/>
      <c r="W80" s="129"/>
      <c r="X80" s="129"/>
      <c r="Y80" s="129"/>
      <c r="Z80" s="129"/>
      <c r="AA80" s="129"/>
      <c r="AB80" s="129"/>
      <c r="AC80" s="129"/>
      <c r="AD80" s="129"/>
      <c r="AE80" s="129"/>
      <c r="AF80" s="129"/>
      <c r="AG80" s="129"/>
      <c r="AH80" s="129"/>
      <c r="AI80" s="129"/>
      <c r="AJ80" s="129"/>
      <c r="AK80" s="129"/>
      <c r="AL80" s="129"/>
      <c r="AM80" s="129"/>
      <c r="AN80" s="129"/>
      <c r="AO80" s="129"/>
      <c r="AP80" s="129"/>
      <c r="AQ80" s="129"/>
      <c r="AR80" s="129"/>
      <c r="AS80" s="129"/>
      <c r="AT80" s="129"/>
    </row>
    <row r="81" spans="3:46" x14ac:dyDescent="0.15">
      <c r="C81" s="129"/>
      <c r="D81" s="129"/>
      <c r="E81" s="129"/>
      <c r="F81" s="129"/>
      <c r="G81" s="129"/>
      <c r="H81" s="129"/>
      <c r="I81" s="129"/>
      <c r="J81" s="129"/>
      <c r="K81" s="129"/>
      <c r="L81" s="129"/>
      <c r="M81" s="129"/>
      <c r="N81" s="129"/>
      <c r="O81" s="129"/>
      <c r="P81" s="129"/>
      <c r="Q81" s="129"/>
      <c r="R81" s="129"/>
      <c r="S81" s="129"/>
      <c r="T81" s="129"/>
      <c r="U81" s="129"/>
      <c r="V81" s="129"/>
      <c r="W81" s="129"/>
      <c r="X81" s="129"/>
      <c r="Y81" s="129"/>
      <c r="Z81" s="129"/>
      <c r="AA81" s="129"/>
      <c r="AB81" s="129"/>
      <c r="AC81" s="129"/>
      <c r="AD81" s="129"/>
      <c r="AE81" s="129"/>
      <c r="AF81" s="129"/>
      <c r="AG81" s="129"/>
      <c r="AH81" s="129"/>
      <c r="AI81" s="129"/>
      <c r="AJ81" s="129"/>
      <c r="AK81" s="129"/>
      <c r="AL81" s="129"/>
      <c r="AM81" s="129"/>
      <c r="AN81" s="129"/>
      <c r="AO81" s="129"/>
      <c r="AP81" s="129"/>
      <c r="AQ81" s="129"/>
      <c r="AR81" s="129"/>
      <c r="AS81" s="129"/>
      <c r="AT81" s="129"/>
    </row>
    <row r="82" spans="3:46" x14ac:dyDescent="0.15">
      <c r="C82" s="129"/>
      <c r="D82" s="129"/>
      <c r="E82" s="129"/>
      <c r="F82" s="129"/>
      <c r="G82" s="129"/>
      <c r="H82" s="129"/>
      <c r="I82" s="129"/>
      <c r="J82" s="129"/>
      <c r="K82" s="129"/>
      <c r="L82" s="129"/>
      <c r="M82" s="129"/>
      <c r="N82" s="129"/>
      <c r="O82" s="129"/>
      <c r="P82" s="129"/>
      <c r="Q82" s="129"/>
      <c r="R82" s="129"/>
      <c r="S82" s="129"/>
      <c r="T82" s="129"/>
      <c r="U82" s="129"/>
      <c r="V82" s="129"/>
      <c r="W82" s="129"/>
      <c r="X82" s="129"/>
      <c r="Y82" s="129"/>
      <c r="Z82" s="129"/>
      <c r="AA82" s="129"/>
      <c r="AB82" s="129"/>
      <c r="AC82" s="129"/>
      <c r="AD82" s="129"/>
      <c r="AE82" s="129"/>
      <c r="AF82" s="129"/>
      <c r="AG82" s="129"/>
      <c r="AH82" s="129"/>
      <c r="AI82" s="129"/>
      <c r="AJ82" s="129"/>
      <c r="AK82" s="129"/>
      <c r="AL82" s="129"/>
      <c r="AM82" s="129"/>
      <c r="AN82" s="129"/>
      <c r="AO82" s="129"/>
      <c r="AP82" s="129"/>
      <c r="AQ82" s="129"/>
      <c r="AR82" s="129"/>
      <c r="AS82" s="129"/>
      <c r="AT82" s="129"/>
    </row>
    <row r="83" spans="3:46" x14ac:dyDescent="0.15">
      <c r="C83" s="129"/>
      <c r="D83" s="129"/>
      <c r="E83" s="129"/>
      <c r="F83" s="129"/>
      <c r="G83" s="129"/>
      <c r="H83" s="129"/>
      <c r="I83" s="129"/>
      <c r="J83" s="129"/>
      <c r="K83" s="129"/>
      <c r="L83" s="129"/>
      <c r="M83" s="129"/>
      <c r="N83" s="129"/>
      <c r="O83" s="129"/>
      <c r="P83" s="129"/>
      <c r="Q83" s="129"/>
      <c r="R83" s="129"/>
      <c r="S83" s="129"/>
      <c r="T83" s="129"/>
      <c r="U83" s="129"/>
      <c r="V83" s="129"/>
      <c r="W83" s="129"/>
      <c r="X83" s="129"/>
      <c r="Y83" s="129"/>
      <c r="Z83" s="129"/>
      <c r="AA83" s="129"/>
      <c r="AB83" s="129"/>
      <c r="AC83" s="129"/>
      <c r="AD83" s="129"/>
      <c r="AE83" s="129"/>
      <c r="AF83" s="129"/>
      <c r="AG83" s="129"/>
      <c r="AH83" s="129"/>
      <c r="AI83" s="129"/>
      <c r="AJ83" s="129"/>
      <c r="AK83" s="129"/>
      <c r="AL83" s="129"/>
      <c r="AM83" s="129"/>
      <c r="AN83" s="129"/>
      <c r="AO83" s="129"/>
      <c r="AP83" s="129"/>
      <c r="AQ83" s="129"/>
      <c r="AR83" s="129"/>
      <c r="AS83" s="129"/>
      <c r="AT83" s="129"/>
    </row>
    <row r="84" spans="3:46" x14ac:dyDescent="0.15">
      <c r="C84" s="129"/>
      <c r="D84" s="129"/>
      <c r="E84" s="129"/>
      <c r="F84" s="129"/>
      <c r="G84" s="129"/>
      <c r="H84" s="129"/>
      <c r="I84" s="129"/>
      <c r="J84" s="129"/>
      <c r="K84" s="129"/>
      <c r="L84" s="129"/>
      <c r="M84" s="129"/>
      <c r="N84" s="129"/>
      <c r="O84" s="129"/>
      <c r="P84" s="129"/>
      <c r="Q84" s="129"/>
      <c r="R84" s="129"/>
      <c r="S84" s="129"/>
      <c r="T84" s="129"/>
      <c r="U84" s="129"/>
      <c r="V84" s="129"/>
      <c r="W84" s="129"/>
      <c r="X84" s="129"/>
      <c r="Y84" s="129"/>
      <c r="Z84" s="129"/>
      <c r="AA84" s="129"/>
      <c r="AB84" s="129"/>
      <c r="AC84" s="129"/>
      <c r="AD84" s="129"/>
      <c r="AE84" s="129"/>
      <c r="AF84" s="129"/>
      <c r="AG84" s="129"/>
      <c r="AH84" s="129"/>
      <c r="AI84" s="129"/>
      <c r="AJ84" s="129"/>
      <c r="AK84" s="129"/>
      <c r="AL84" s="129"/>
      <c r="AM84" s="129"/>
      <c r="AN84" s="129"/>
      <c r="AO84" s="129"/>
      <c r="AP84" s="129"/>
      <c r="AQ84" s="129"/>
      <c r="AR84" s="129"/>
      <c r="AS84" s="129"/>
      <c r="AT84" s="129"/>
    </row>
    <row r="85" spans="3:46" x14ac:dyDescent="0.15">
      <c r="C85" s="129"/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29"/>
      <c r="Q85" s="129"/>
      <c r="R85" s="129"/>
      <c r="S85" s="129"/>
      <c r="T85" s="129"/>
      <c r="U85" s="129"/>
      <c r="V85" s="129"/>
      <c r="W85" s="129"/>
      <c r="X85" s="129"/>
      <c r="Y85" s="129"/>
      <c r="Z85" s="129"/>
      <c r="AA85" s="129"/>
      <c r="AB85" s="129"/>
      <c r="AC85" s="129"/>
      <c r="AD85" s="129"/>
      <c r="AE85" s="129"/>
      <c r="AF85" s="129"/>
      <c r="AG85" s="129"/>
      <c r="AH85" s="129"/>
      <c r="AI85" s="129"/>
      <c r="AJ85" s="129"/>
      <c r="AK85" s="129"/>
      <c r="AL85" s="129"/>
      <c r="AM85" s="129"/>
      <c r="AN85" s="129"/>
      <c r="AO85" s="129"/>
      <c r="AP85" s="129"/>
      <c r="AQ85" s="129"/>
      <c r="AR85" s="129"/>
      <c r="AS85" s="129"/>
      <c r="AT85" s="129"/>
    </row>
    <row r="86" spans="3:46" x14ac:dyDescent="0.15">
      <c r="C86" s="129"/>
      <c r="D86" s="129"/>
      <c r="E86" s="129"/>
      <c r="F86" s="129"/>
      <c r="G86" s="129"/>
      <c r="H86" s="129"/>
      <c r="I86" s="129"/>
      <c r="J86" s="129"/>
      <c r="K86" s="129"/>
      <c r="L86" s="129"/>
      <c r="M86" s="129"/>
      <c r="N86" s="129"/>
      <c r="O86" s="129"/>
      <c r="P86" s="129"/>
      <c r="Q86" s="129"/>
      <c r="R86" s="129"/>
      <c r="S86" s="129"/>
      <c r="T86" s="129"/>
      <c r="U86" s="129"/>
      <c r="V86" s="129"/>
      <c r="W86" s="129"/>
      <c r="X86" s="129"/>
      <c r="Y86" s="129"/>
      <c r="Z86" s="129"/>
      <c r="AA86" s="129"/>
      <c r="AB86" s="129"/>
      <c r="AC86" s="129"/>
      <c r="AD86" s="129"/>
      <c r="AE86" s="129"/>
      <c r="AF86" s="129"/>
      <c r="AG86" s="129"/>
      <c r="AH86" s="129"/>
      <c r="AI86" s="129"/>
      <c r="AJ86" s="129"/>
      <c r="AK86" s="129"/>
      <c r="AL86" s="129"/>
      <c r="AM86" s="129"/>
      <c r="AN86" s="129"/>
      <c r="AO86" s="129"/>
      <c r="AP86" s="129"/>
      <c r="AQ86" s="129"/>
      <c r="AR86" s="129"/>
      <c r="AS86" s="129"/>
      <c r="AT86" s="129"/>
    </row>
    <row r="87" spans="3:46" x14ac:dyDescent="0.15"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  <c r="S87" s="129"/>
      <c r="T87" s="129"/>
      <c r="U87" s="129"/>
      <c r="V87" s="129"/>
      <c r="W87" s="129"/>
      <c r="X87" s="129"/>
      <c r="Y87" s="129"/>
      <c r="Z87" s="129"/>
      <c r="AA87" s="129"/>
      <c r="AB87" s="129"/>
      <c r="AC87" s="129"/>
      <c r="AD87" s="129"/>
      <c r="AE87" s="129"/>
      <c r="AF87" s="129"/>
      <c r="AG87" s="129"/>
      <c r="AH87" s="129"/>
      <c r="AI87" s="129"/>
      <c r="AJ87" s="129"/>
      <c r="AK87" s="129"/>
      <c r="AL87" s="129"/>
      <c r="AM87" s="129"/>
      <c r="AN87" s="129"/>
      <c r="AO87" s="129"/>
      <c r="AP87" s="129"/>
      <c r="AQ87" s="129"/>
      <c r="AR87" s="129"/>
      <c r="AS87" s="129"/>
      <c r="AT87" s="129"/>
    </row>
    <row r="88" spans="3:46" x14ac:dyDescent="0.15">
      <c r="C88" s="129"/>
      <c r="D88" s="129"/>
      <c r="E88" s="129"/>
      <c r="F88" s="129"/>
      <c r="G88" s="129"/>
      <c r="H88" s="129"/>
      <c r="I88" s="129"/>
      <c r="J88" s="129"/>
      <c r="K88" s="129"/>
      <c r="L88" s="129"/>
      <c r="M88" s="129"/>
      <c r="N88" s="129"/>
      <c r="O88" s="129"/>
      <c r="P88" s="129"/>
      <c r="Q88" s="129"/>
      <c r="R88" s="129"/>
      <c r="S88" s="129"/>
      <c r="T88" s="129"/>
      <c r="U88" s="129"/>
      <c r="V88" s="129"/>
      <c r="W88" s="129"/>
      <c r="X88" s="129"/>
      <c r="Y88" s="129"/>
      <c r="Z88" s="129"/>
      <c r="AA88" s="129"/>
      <c r="AB88" s="129"/>
      <c r="AC88" s="129"/>
      <c r="AD88" s="129"/>
      <c r="AE88" s="129"/>
      <c r="AF88" s="129"/>
      <c r="AG88" s="129"/>
      <c r="AH88" s="129"/>
      <c r="AI88" s="129"/>
      <c r="AJ88" s="129"/>
      <c r="AK88" s="129"/>
      <c r="AL88" s="129"/>
      <c r="AM88" s="129"/>
      <c r="AN88" s="129"/>
      <c r="AO88" s="129"/>
      <c r="AP88" s="129"/>
      <c r="AQ88" s="129"/>
      <c r="AR88" s="129"/>
      <c r="AS88" s="129"/>
      <c r="AT88" s="129"/>
    </row>
    <row r="89" spans="3:46" x14ac:dyDescent="0.15">
      <c r="C89" s="129"/>
      <c r="D89" s="129"/>
      <c r="E89" s="129"/>
      <c r="F89" s="129"/>
      <c r="G89" s="129"/>
      <c r="H89" s="129"/>
      <c r="I89" s="129"/>
      <c r="J89" s="129"/>
      <c r="K89" s="129"/>
      <c r="L89" s="129"/>
      <c r="M89" s="129"/>
      <c r="N89" s="129"/>
      <c r="O89" s="129"/>
      <c r="P89" s="129"/>
      <c r="Q89" s="129"/>
      <c r="R89" s="129"/>
      <c r="S89" s="129"/>
      <c r="T89" s="129"/>
      <c r="U89" s="129"/>
      <c r="V89" s="129"/>
      <c r="W89" s="129"/>
      <c r="X89" s="129"/>
      <c r="Y89" s="129"/>
      <c r="Z89" s="129"/>
      <c r="AA89" s="129"/>
      <c r="AB89" s="129"/>
      <c r="AC89" s="129"/>
      <c r="AD89" s="129"/>
      <c r="AE89" s="129"/>
      <c r="AF89" s="129"/>
      <c r="AG89" s="129"/>
      <c r="AH89" s="129"/>
      <c r="AI89" s="129"/>
      <c r="AJ89" s="129"/>
      <c r="AK89" s="129"/>
      <c r="AL89" s="129"/>
      <c r="AM89" s="129"/>
      <c r="AN89" s="129"/>
      <c r="AO89" s="129"/>
      <c r="AP89" s="129"/>
      <c r="AQ89" s="129"/>
      <c r="AR89" s="129"/>
      <c r="AS89" s="129"/>
      <c r="AT89" s="129"/>
    </row>
    <row r="90" spans="3:46" x14ac:dyDescent="0.15">
      <c r="C90" s="129"/>
      <c r="D90" s="129"/>
      <c r="E90" s="129"/>
      <c r="F90" s="129"/>
      <c r="G90" s="129"/>
      <c r="H90" s="129"/>
      <c r="I90" s="129"/>
      <c r="J90" s="129"/>
      <c r="K90" s="129"/>
      <c r="L90" s="129"/>
      <c r="M90" s="129"/>
      <c r="N90" s="129"/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29"/>
      <c r="Z90" s="129"/>
      <c r="AA90" s="129"/>
      <c r="AB90" s="129"/>
      <c r="AC90" s="129"/>
      <c r="AD90" s="129"/>
      <c r="AE90" s="129"/>
      <c r="AF90" s="129"/>
      <c r="AG90" s="129"/>
      <c r="AH90" s="129"/>
      <c r="AI90" s="129"/>
      <c r="AJ90" s="129"/>
      <c r="AK90" s="129"/>
      <c r="AL90" s="129"/>
      <c r="AM90" s="129"/>
      <c r="AN90" s="129"/>
      <c r="AO90" s="129"/>
      <c r="AP90" s="129"/>
      <c r="AQ90" s="129"/>
      <c r="AR90" s="129"/>
      <c r="AS90" s="129"/>
      <c r="AT90" s="129"/>
    </row>
    <row r="91" spans="3:46" x14ac:dyDescent="0.15">
      <c r="C91" s="129"/>
      <c r="D91" s="129"/>
      <c r="E91" s="129"/>
      <c r="F91" s="129"/>
      <c r="G91" s="129"/>
      <c r="H91" s="129"/>
      <c r="I91" s="129"/>
      <c r="J91" s="129"/>
      <c r="K91" s="129"/>
      <c r="L91" s="129"/>
      <c r="M91" s="129"/>
      <c r="N91" s="129"/>
      <c r="O91" s="129"/>
      <c r="P91" s="129"/>
      <c r="Q91" s="129"/>
      <c r="R91" s="129"/>
      <c r="S91" s="129"/>
      <c r="T91" s="129"/>
      <c r="U91" s="129"/>
      <c r="V91" s="129"/>
      <c r="W91" s="129"/>
      <c r="X91" s="129"/>
      <c r="Y91" s="129"/>
      <c r="Z91" s="129"/>
      <c r="AA91" s="129"/>
      <c r="AB91" s="129"/>
      <c r="AC91" s="129"/>
      <c r="AD91" s="129"/>
      <c r="AE91" s="129"/>
      <c r="AF91" s="129"/>
      <c r="AG91" s="129"/>
      <c r="AH91" s="129"/>
      <c r="AI91" s="129"/>
      <c r="AJ91" s="129"/>
      <c r="AK91" s="129"/>
      <c r="AL91" s="129"/>
      <c r="AM91" s="129"/>
      <c r="AN91" s="129"/>
      <c r="AO91" s="129"/>
      <c r="AP91" s="129"/>
      <c r="AQ91" s="129"/>
      <c r="AR91" s="129"/>
      <c r="AS91" s="129"/>
      <c r="AT91" s="129"/>
    </row>
    <row r="92" spans="3:46" x14ac:dyDescent="0.15">
      <c r="C92" s="129"/>
      <c r="D92" s="129"/>
      <c r="E92" s="129"/>
      <c r="F92" s="129"/>
      <c r="G92" s="129"/>
      <c r="H92" s="129"/>
      <c r="I92" s="129"/>
      <c r="J92" s="129"/>
      <c r="K92" s="129"/>
      <c r="L92" s="129"/>
      <c r="M92" s="129"/>
      <c r="N92" s="129"/>
      <c r="O92" s="129"/>
      <c r="P92" s="129"/>
      <c r="Q92" s="129"/>
      <c r="R92" s="129"/>
      <c r="S92" s="129"/>
      <c r="T92" s="129"/>
      <c r="U92" s="129"/>
      <c r="V92" s="129"/>
      <c r="W92" s="129"/>
      <c r="X92" s="129"/>
      <c r="Y92" s="129"/>
      <c r="Z92" s="129"/>
      <c r="AA92" s="129"/>
      <c r="AB92" s="129"/>
      <c r="AC92" s="129"/>
      <c r="AD92" s="129"/>
      <c r="AE92" s="129"/>
      <c r="AF92" s="129"/>
      <c r="AG92" s="129"/>
      <c r="AH92" s="129"/>
      <c r="AI92" s="129"/>
      <c r="AJ92" s="129"/>
      <c r="AK92" s="129"/>
      <c r="AL92" s="129"/>
      <c r="AM92" s="129"/>
      <c r="AN92" s="129"/>
      <c r="AO92" s="129"/>
      <c r="AP92" s="129"/>
      <c r="AQ92" s="129"/>
      <c r="AR92" s="129"/>
      <c r="AS92" s="129"/>
      <c r="AT92" s="129"/>
    </row>
    <row r="93" spans="3:46" x14ac:dyDescent="0.15">
      <c r="C93" s="129"/>
      <c r="D93" s="129"/>
      <c r="E93" s="129"/>
      <c r="F93" s="129"/>
      <c r="G93" s="129"/>
      <c r="H93" s="129"/>
      <c r="I93" s="129"/>
      <c r="J93" s="129"/>
      <c r="K93" s="129"/>
      <c r="L93" s="129"/>
      <c r="M93" s="129"/>
      <c r="N93" s="129"/>
      <c r="O93" s="129"/>
      <c r="P93" s="129"/>
      <c r="Q93" s="129"/>
      <c r="R93" s="129"/>
      <c r="S93" s="129"/>
      <c r="T93" s="129"/>
      <c r="U93" s="129"/>
      <c r="V93" s="129"/>
      <c r="W93" s="129"/>
      <c r="X93" s="129"/>
      <c r="Y93" s="129"/>
      <c r="Z93" s="129"/>
      <c r="AA93" s="129"/>
      <c r="AB93" s="129"/>
      <c r="AC93" s="129"/>
      <c r="AD93" s="129"/>
      <c r="AE93" s="129"/>
      <c r="AF93" s="129"/>
      <c r="AG93" s="129"/>
      <c r="AH93" s="129"/>
      <c r="AI93" s="129"/>
      <c r="AJ93" s="129"/>
      <c r="AK93" s="129"/>
      <c r="AL93" s="129"/>
      <c r="AM93" s="129"/>
      <c r="AN93" s="129"/>
      <c r="AO93" s="129"/>
      <c r="AP93" s="129"/>
      <c r="AQ93" s="129"/>
      <c r="AR93" s="129"/>
      <c r="AS93" s="129"/>
      <c r="AT93" s="129"/>
    </row>
    <row r="94" spans="3:46" x14ac:dyDescent="0.15">
      <c r="C94" s="129"/>
      <c r="D94" s="129"/>
      <c r="E94" s="129"/>
      <c r="F94" s="129"/>
      <c r="G94" s="129"/>
      <c r="H94" s="129"/>
      <c r="I94" s="129"/>
      <c r="J94" s="129"/>
      <c r="K94" s="129"/>
      <c r="L94" s="129"/>
      <c r="M94" s="129"/>
      <c r="N94" s="129"/>
      <c r="O94" s="129"/>
      <c r="P94" s="129"/>
      <c r="Q94" s="129"/>
      <c r="R94" s="129"/>
      <c r="S94" s="129"/>
      <c r="T94" s="129"/>
      <c r="U94" s="129"/>
      <c r="V94" s="129"/>
      <c r="W94" s="129"/>
      <c r="X94" s="129"/>
      <c r="Y94" s="129"/>
      <c r="Z94" s="129"/>
      <c r="AA94" s="129"/>
      <c r="AB94" s="129"/>
      <c r="AC94" s="129"/>
      <c r="AD94" s="129"/>
      <c r="AE94" s="129"/>
      <c r="AF94" s="129"/>
      <c r="AG94" s="129"/>
      <c r="AH94" s="129"/>
      <c r="AI94" s="129"/>
      <c r="AJ94" s="129"/>
      <c r="AK94" s="129"/>
      <c r="AL94" s="129"/>
      <c r="AM94" s="129"/>
      <c r="AN94" s="129"/>
      <c r="AO94" s="129"/>
      <c r="AP94" s="129"/>
      <c r="AQ94" s="129"/>
      <c r="AR94" s="129"/>
      <c r="AS94" s="129"/>
      <c r="AT94" s="129"/>
    </row>
    <row r="95" spans="3:46" x14ac:dyDescent="0.15">
      <c r="C95" s="129"/>
      <c r="D95" s="129"/>
      <c r="E95" s="129"/>
      <c r="F95" s="129"/>
      <c r="G95" s="129"/>
      <c r="H95" s="129"/>
      <c r="I95" s="129"/>
      <c r="J95" s="129"/>
      <c r="K95" s="129"/>
      <c r="L95" s="129"/>
      <c r="M95" s="129"/>
      <c r="N95" s="129"/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129"/>
      <c r="Z95" s="129"/>
      <c r="AA95" s="129"/>
      <c r="AB95" s="129"/>
      <c r="AC95" s="129"/>
      <c r="AD95" s="129"/>
      <c r="AE95" s="129"/>
      <c r="AF95" s="129"/>
      <c r="AG95" s="129"/>
      <c r="AH95" s="129"/>
      <c r="AI95" s="129"/>
      <c r="AJ95" s="129"/>
      <c r="AK95" s="129"/>
      <c r="AL95" s="129"/>
      <c r="AM95" s="129"/>
      <c r="AN95" s="129"/>
      <c r="AO95" s="129"/>
      <c r="AP95" s="129"/>
      <c r="AQ95" s="129"/>
      <c r="AR95" s="129"/>
      <c r="AS95" s="129"/>
      <c r="AT95" s="129"/>
    </row>
    <row r="96" spans="3:46" x14ac:dyDescent="0.15">
      <c r="C96" s="129"/>
      <c r="D96" s="129"/>
      <c r="E96" s="129"/>
      <c r="F96" s="129"/>
      <c r="G96" s="129"/>
      <c r="H96" s="129"/>
      <c r="I96" s="129"/>
      <c r="J96" s="129"/>
      <c r="K96" s="129"/>
      <c r="L96" s="129"/>
      <c r="M96" s="129"/>
      <c r="N96" s="129"/>
      <c r="O96" s="129"/>
      <c r="P96" s="129"/>
      <c r="Q96" s="129"/>
      <c r="R96" s="129"/>
      <c r="S96" s="129"/>
      <c r="T96" s="129"/>
      <c r="U96" s="129"/>
      <c r="V96" s="129"/>
      <c r="W96" s="129"/>
      <c r="X96" s="129"/>
      <c r="Y96" s="129"/>
      <c r="Z96" s="129"/>
      <c r="AA96" s="129"/>
      <c r="AB96" s="129"/>
      <c r="AC96" s="129"/>
      <c r="AD96" s="129"/>
      <c r="AE96" s="129"/>
      <c r="AF96" s="129"/>
      <c r="AG96" s="129"/>
      <c r="AH96" s="129"/>
      <c r="AI96" s="129"/>
      <c r="AJ96" s="129"/>
      <c r="AK96" s="129"/>
      <c r="AL96" s="129"/>
      <c r="AM96" s="129"/>
      <c r="AN96" s="129"/>
      <c r="AO96" s="129"/>
      <c r="AP96" s="129"/>
      <c r="AQ96" s="129"/>
      <c r="AR96" s="129"/>
      <c r="AS96" s="129"/>
      <c r="AT96" s="129"/>
    </row>
    <row r="97" spans="3:46" x14ac:dyDescent="0.15">
      <c r="C97" s="129"/>
      <c r="D97" s="129"/>
      <c r="E97" s="129"/>
      <c r="F97" s="129"/>
      <c r="G97" s="129"/>
      <c r="H97" s="129"/>
      <c r="I97" s="129"/>
      <c r="J97" s="129"/>
      <c r="K97" s="129"/>
      <c r="L97" s="129"/>
      <c r="M97" s="129"/>
      <c r="N97" s="129"/>
      <c r="O97" s="129"/>
      <c r="P97" s="129"/>
      <c r="Q97" s="129"/>
      <c r="R97" s="129"/>
      <c r="S97" s="129"/>
      <c r="T97" s="129"/>
      <c r="U97" s="129"/>
      <c r="V97" s="129"/>
      <c r="W97" s="129"/>
      <c r="X97" s="129"/>
      <c r="Y97" s="129"/>
      <c r="Z97" s="129"/>
      <c r="AA97" s="129"/>
      <c r="AB97" s="129"/>
      <c r="AC97" s="129"/>
      <c r="AD97" s="129"/>
      <c r="AE97" s="129"/>
      <c r="AF97" s="129"/>
      <c r="AG97" s="129"/>
      <c r="AH97" s="129"/>
      <c r="AI97" s="129"/>
      <c r="AJ97" s="129"/>
      <c r="AK97" s="129"/>
      <c r="AL97" s="129"/>
      <c r="AM97" s="129"/>
      <c r="AN97" s="129"/>
      <c r="AO97" s="129"/>
      <c r="AP97" s="129"/>
      <c r="AQ97" s="129"/>
      <c r="AR97" s="129"/>
      <c r="AS97" s="129"/>
      <c r="AT97" s="129"/>
    </row>
    <row r="98" spans="3:46" x14ac:dyDescent="0.15">
      <c r="C98" s="129"/>
      <c r="D98" s="129"/>
      <c r="E98" s="129"/>
      <c r="F98" s="129"/>
      <c r="G98" s="129"/>
      <c r="H98" s="129"/>
      <c r="I98" s="129"/>
      <c r="J98" s="129"/>
      <c r="K98" s="129"/>
      <c r="L98" s="129"/>
      <c r="M98" s="129"/>
      <c r="N98" s="129"/>
      <c r="O98" s="129"/>
      <c r="P98" s="129"/>
      <c r="Q98" s="129"/>
      <c r="R98" s="129"/>
      <c r="S98" s="129"/>
      <c r="T98" s="129"/>
      <c r="U98" s="129"/>
      <c r="V98" s="129"/>
      <c r="W98" s="129"/>
      <c r="X98" s="129"/>
      <c r="Y98" s="129"/>
      <c r="Z98" s="129"/>
      <c r="AA98" s="129"/>
      <c r="AB98" s="129"/>
      <c r="AC98" s="129"/>
      <c r="AD98" s="129"/>
      <c r="AE98" s="129"/>
      <c r="AF98" s="129"/>
      <c r="AG98" s="129"/>
      <c r="AH98" s="129"/>
      <c r="AI98" s="129"/>
      <c r="AJ98" s="129"/>
      <c r="AK98" s="129"/>
      <c r="AL98" s="129"/>
      <c r="AM98" s="129"/>
      <c r="AN98" s="129"/>
      <c r="AO98" s="129"/>
      <c r="AP98" s="129"/>
      <c r="AQ98" s="129"/>
      <c r="AR98" s="129"/>
      <c r="AS98" s="129"/>
      <c r="AT98" s="129"/>
    </row>
    <row r="99" spans="3:46" x14ac:dyDescent="0.15">
      <c r="C99" s="129"/>
      <c r="D99" s="129"/>
      <c r="E99" s="129"/>
      <c r="F99" s="129"/>
      <c r="G99" s="129"/>
      <c r="H99" s="129"/>
      <c r="I99" s="129"/>
      <c r="J99" s="129"/>
      <c r="K99" s="129"/>
      <c r="L99" s="129"/>
      <c r="M99" s="129"/>
      <c r="N99" s="129"/>
      <c r="O99" s="129"/>
      <c r="P99" s="129"/>
      <c r="Q99" s="129"/>
      <c r="R99" s="129"/>
      <c r="S99" s="129"/>
      <c r="T99" s="129"/>
      <c r="U99" s="129"/>
      <c r="V99" s="129"/>
      <c r="W99" s="129"/>
      <c r="X99" s="129"/>
      <c r="Y99" s="129"/>
      <c r="Z99" s="129"/>
      <c r="AA99" s="129"/>
      <c r="AB99" s="129"/>
      <c r="AC99" s="129"/>
      <c r="AD99" s="129"/>
      <c r="AE99" s="129"/>
      <c r="AF99" s="129"/>
      <c r="AG99" s="129"/>
      <c r="AH99" s="129"/>
      <c r="AI99" s="129"/>
      <c r="AJ99" s="129"/>
      <c r="AK99" s="129"/>
      <c r="AL99" s="129"/>
      <c r="AM99" s="129"/>
      <c r="AN99" s="129"/>
      <c r="AO99" s="129"/>
      <c r="AP99" s="129"/>
      <c r="AQ99" s="129"/>
      <c r="AR99" s="129"/>
      <c r="AS99" s="129"/>
      <c r="AT99" s="129"/>
    </row>
    <row r="100" spans="3:46" x14ac:dyDescent="0.15">
      <c r="C100" s="129"/>
      <c r="D100" s="129"/>
      <c r="E100" s="129"/>
      <c r="F100" s="129"/>
      <c r="G100" s="129"/>
      <c r="H100" s="129"/>
      <c r="I100" s="129"/>
      <c r="J100" s="129"/>
      <c r="K100" s="129"/>
      <c r="L100" s="129"/>
      <c r="M100" s="129"/>
      <c r="N100" s="129"/>
      <c r="O100" s="129"/>
      <c r="P100" s="129"/>
      <c r="Q100" s="129"/>
      <c r="R100" s="129"/>
      <c r="S100" s="129"/>
      <c r="T100" s="129"/>
      <c r="U100" s="129"/>
      <c r="V100" s="129"/>
      <c r="W100" s="129"/>
      <c r="X100" s="129"/>
      <c r="Y100" s="129"/>
      <c r="Z100" s="129"/>
      <c r="AA100" s="129"/>
      <c r="AB100" s="129"/>
      <c r="AC100" s="129"/>
      <c r="AD100" s="129"/>
      <c r="AE100" s="129"/>
      <c r="AF100" s="129"/>
      <c r="AG100" s="129"/>
      <c r="AH100" s="129"/>
      <c r="AI100" s="129"/>
      <c r="AJ100" s="129"/>
      <c r="AK100" s="129"/>
      <c r="AL100" s="129"/>
      <c r="AM100" s="129"/>
      <c r="AN100" s="129"/>
      <c r="AO100" s="129"/>
      <c r="AP100" s="129"/>
      <c r="AQ100" s="129"/>
      <c r="AR100" s="129"/>
      <c r="AS100" s="129"/>
      <c r="AT100" s="129"/>
    </row>
    <row r="101" spans="3:46" x14ac:dyDescent="0.15">
      <c r="C101" s="129"/>
      <c r="D101" s="129"/>
      <c r="E101" s="129"/>
      <c r="F101" s="129"/>
      <c r="G101" s="129"/>
      <c r="H101" s="129"/>
      <c r="I101" s="129"/>
      <c r="J101" s="129"/>
      <c r="K101" s="129"/>
      <c r="L101" s="129"/>
      <c r="M101" s="129"/>
      <c r="N101" s="129"/>
      <c r="O101" s="129"/>
      <c r="P101" s="129"/>
      <c r="Q101" s="129"/>
      <c r="R101" s="129"/>
      <c r="S101" s="129"/>
      <c r="T101" s="129"/>
      <c r="U101" s="129"/>
      <c r="V101" s="129"/>
      <c r="W101" s="129"/>
      <c r="X101" s="129"/>
      <c r="Y101" s="129"/>
      <c r="Z101" s="129"/>
      <c r="AA101" s="129"/>
      <c r="AB101" s="129"/>
      <c r="AC101" s="129"/>
      <c r="AD101" s="129"/>
      <c r="AE101" s="129"/>
      <c r="AF101" s="129"/>
      <c r="AG101" s="129"/>
      <c r="AH101" s="129"/>
      <c r="AI101" s="129"/>
      <c r="AJ101" s="129"/>
      <c r="AK101" s="129"/>
      <c r="AL101" s="129"/>
      <c r="AM101" s="129"/>
      <c r="AN101" s="129"/>
      <c r="AO101" s="129"/>
      <c r="AP101" s="129"/>
      <c r="AQ101" s="129"/>
      <c r="AR101" s="129"/>
      <c r="AS101" s="129"/>
      <c r="AT101" s="129"/>
    </row>
    <row r="102" spans="3:46" x14ac:dyDescent="0.15">
      <c r="C102" s="129"/>
      <c r="D102" s="129"/>
      <c r="E102" s="129"/>
      <c r="F102" s="129"/>
      <c r="G102" s="129"/>
      <c r="H102" s="129"/>
      <c r="I102" s="129"/>
      <c r="J102" s="129"/>
      <c r="K102" s="129"/>
      <c r="L102" s="129"/>
      <c r="M102" s="129"/>
      <c r="N102" s="129"/>
      <c r="O102" s="129"/>
      <c r="P102" s="129"/>
      <c r="Q102" s="129"/>
      <c r="R102" s="129"/>
      <c r="S102" s="129"/>
      <c r="T102" s="129"/>
      <c r="U102" s="129"/>
      <c r="V102" s="129"/>
      <c r="W102" s="129"/>
      <c r="X102" s="129"/>
      <c r="Y102" s="129"/>
      <c r="Z102" s="129"/>
      <c r="AA102" s="129"/>
      <c r="AB102" s="129"/>
      <c r="AC102" s="129"/>
      <c r="AD102" s="129"/>
      <c r="AE102" s="129"/>
      <c r="AF102" s="129"/>
      <c r="AG102" s="129"/>
      <c r="AH102" s="129"/>
      <c r="AI102" s="129"/>
      <c r="AJ102" s="129"/>
      <c r="AK102" s="129"/>
      <c r="AL102" s="129"/>
      <c r="AM102" s="129"/>
      <c r="AN102" s="129"/>
      <c r="AO102" s="129"/>
      <c r="AP102" s="129"/>
      <c r="AQ102" s="129"/>
      <c r="AR102" s="129"/>
      <c r="AS102" s="129"/>
      <c r="AT102" s="129"/>
    </row>
    <row r="103" spans="3:46" x14ac:dyDescent="0.15">
      <c r="C103" s="129"/>
      <c r="D103" s="129"/>
      <c r="E103" s="129"/>
      <c r="F103" s="129"/>
      <c r="G103" s="129"/>
      <c r="H103" s="129"/>
      <c r="I103" s="129"/>
      <c r="J103" s="129"/>
      <c r="K103" s="129"/>
      <c r="L103" s="129"/>
      <c r="M103" s="129"/>
      <c r="N103" s="129"/>
      <c r="O103" s="129"/>
      <c r="P103" s="129"/>
      <c r="Q103" s="129"/>
      <c r="R103" s="129"/>
      <c r="S103" s="129"/>
      <c r="T103" s="129"/>
      <c r="U103" s="129"/>
      <c r="V103" s="129"/>
      <c r="W103" s="129"/>
      <c r="X103" s="129"/>
      <c r="Y103" s="129"/>
      <c r="Z103" s="129"/>
      <c r="AA103" s="129"/>
      <c r="AB103" s="129"/>
      <c r="AC103" s="129"/>
      <c r="AD103" s="129"/>
      <c r="AE103" s="129"/>
      <c r="AF103" s="129"/>
      <c r="AG103" s="129"/>
      <c r="AH103" s="129"/>
      <c r="AI103" s="129"/>
      <c r="AJ103" s="129"/>
      <c r="AK103" s="129"/>
      <c r="AL103" s="129"/>
      <c r="AM103" s="129"/>
      <c r="AN103" s="129"/>
      <c r="AO103" s="129"/>
      <c r="AP103" s="129"/>
      <c r="AQ103" s="129"/>
      <c r="AR103" s="129"/>
      <c r="AS103" s="129"/>
      <c r="AT103" s="129"/>
    </row>
    <row r="104" spans="3:46" x14ac:dyDescent="0.15">
      <c r="C104" s="129"/>
      <c r="D104" s="129"/>
      <c r="E104" s="129"/>
      <c r="F104" s="129"/>
      <c r="G104" s="129"/>
      <c r="H104" s="129"/>
      <c r="I104" s="129"/>
      <c r="J104" s="129"/>
      <c r="K104" s="129"/>
      <c r="L104" s="129"/>
      <c r="M104" s="129"/>
      <c r="N104" s="129"/>
      <c r="O104" s="129"/>
      <c r="P104" s="129"/>
      <c r="Q104" s="129"/>
      <c r="R104" s="129"/>
      <c r="S104" s="129"/>
      <c r="T104" s="129"/>
      <c r="U104" s="129"/>
      <c r="V104" s="129"/>
      <c r="W104" s="129"/>
      <c r="X104" s="129"/>
      <c r="Y104" s="129"/>
      <c r="Z104" s="129"/>
      <c r="AA104" s="129"/>
      <c r="AB104" s="129"/>
      <c r="AC104" s="129"/>
      <c r="AD104" s="129"/>
      <c r="AE104" s="129"/>
      <c r="AF104" s="129"/>
      <c r="AG104" s="129"/>
      <c r="AH104" s="129"/>
      <c r="AI104" s="129"/>
      <c r="AJ104" s="129"/>
      <c r="AK104" s="129"/>
      <c r="AL104" s="129"/>
      <c r="AM104" s="129"/>
      <c r="AN104" s="129"/>
      <c r="AO104" s="129"/>
      <c r="AP104" s="129"/>
      <c r="AQ104" s="129"/>
      <c r="AR104" s="129"/>
      <c r="AS104" s="129"/>
      <c r="AT104" s="129"/>
    </row>
    <row r="105" spans="3:46" x14ac:dyDescent="0.15">
      <c r="C105" s="129"/>
      <c r="D105" s="129"/>
      <c r="E105" s="129"/>
      <c r="F105" s="129"/>
      <c r="G105" s="129"/>
      <c r="H105" s="129"/>
      <c r="I105" s="129"/>
      <c r="J105" s="129"/>
      <c r="K105" s="129"/>
      <c r="L105" s="129"/>
      <c r="M105" s="129"/>
      <c r="N105" s="129"/>
      <c r="O105" s="129"/>
      <c r="P105" s="129"/>
      <c r="Q105" s="129"/>
      <c r="R105" s="129"/>
      <c r="S105" s="129"/>
      <c r="T105" s="129"/>
      <c r="U105" s="129"/>
      <c r="V105" s="129"/>
      <c r="W105" s="129"/>
      <c r="X105" s="129"/>
      <c r="Y105" s="129"/>
      <c r="Z105" s="129"/>
      <c r="AA105" s="129"/>
      <c r="AB105" s="129"/>
      <c r="AC105" s="129"/>
      <c r="AD105" s="129"/>
      <c r="AE105" s="129"/>
      <c r="AF105" s="129"/>
      <c r="AG105" s="129"/>
      <c r="AH105" s="129"/>
      <c r="AI105" s="129"/>
      <c r="AJ105" s="129"/>
      <c r="AK105" s="129"/>
      <c r="AL105" s="129"/>
      <c r="AM105" s="129"/>
      <c r="AN105" s="129"/>
      <c r="AO105" s="129"/>
      <c r="AP105" s="129"/>
      <c r="AQ105" s="129"/>
      <c r="AR105" s="129"/>
      <c r="AS105" s="129"/>
      <c r="AT105" s="129"/>
    </row>
    <row r="106" spans="3:46" x14ac:dyDescent="0.15">
      <c r="C106" s="129"/>
      <c r="D106" s="129"/>
      <c r="E106" s="129"/>
      <c r="F106" s="129"/>
      <c r="G106" s="129"/>
      <c r="H106" s="129"/>
      <c r="I106" s="129"/>
      <c r="J106" s="129"/>
      <c r="K106" s="129"/>
      <c r="L106" s="129"/>
      <c r="M106" s="129"/>
      <c r="N106" s="129"/>
      <c r="O106" s="129"/>
      <c r="P106" s="129"/>
      <c r="Q106" s="129"/>
      <c r="R106" s="129"/>
      <c r="S106" s="129"/>
      <c r="T106" s="129"/>
      <c r="U106" s="129"/>
      <c r="V106" s="129"/>
      <c r="W106" s="129"/>
      <c r="X106" s="129"/>
      <c r="Y106" s="129"/>
      <c r="Z106" s="129"/>
      <c r="AA106" s="129"/>
      <c r="AB106" s="129"/>
      <c r="AC106" s="129"/>
      <c r="AD106" s="129"/>
      <c r="AE106" s="129"/>
      <c r="AF106" s="129"/>
      <c r="AG106" s="129"/>
      <c r="AH106" s="129"/>
      <c r="AI106" s="129"/>
      <c r="AJ106" s="129"/>
      <c r="AK106" s="129"/>
      <c r="AL106" s="129"/>
      <c r="AM106" s="129"/>
      <c r="AN106" s="129"/>
      <c r="AO106" s="129"/>
      <c r="AP106" s="129"/>
      <c r="AQ106" s="129"/>
      <c r="AR106" s="129"/>
      <c r="AS106" s="129"/>
      <c r="AT106" s="129"/>
    </row>
    <row r="107" spans="3:46" x14ac:dyDescent="0.15">
      <c r="C107" s="129"/>
      <c r="D107" s="129"/>
      <c r="E107" s="129"/>
      <c r="F107" s="129"/>
      <c r="G107" s="129"/>
      <c r="H107" s="129"/>
      <c r="I107" s="129"/>
      <c r="J107" s="129"/>
      <c r="K107" s="129"/>
      <c r="L107" s="129"/>
      <c r="M107" s="129"/>
      <c r="N107" s="129"/>
      <c r="O107" s="129"/>
      <c r="P107" s="129"/>
      <c r="Q107" s="129"/>
      <c r="R107" s="129"/>
      <c r="S107" s="129"/>
      <c r="T107" s="129"/>
      <c r="U107" s="129"/>
      <c r="V107" s="129"/>
      <c r="W107" s="129"/>
      <c r="X107" s="129"/>
      <c r="Y107" s="129"/>
      <c r="Z107" s="129"/>
      <c r="AA107" s="129"/>
      <c r="AB107" s="129"/>
      <c r="AC107" s="129"/>
      <c r="AD107" s="129"/>
      <c r="AE107" s="129"/>
      <c r="AF107" s="129"/>
      <c r="AG107" s="129"/>
      <c r="AH107" s="129"/>
      <c r="AI107" s="129"/>
      <c r="AJ107" s="129"/>
      <c r="AK107" s="129"/>
      <c r="AL107" s="129"/>
      <c r="AM107" s="129"/>
      <c r="AN107" s="129"/>
      <c r="AO107" s="129"/>
      <c r="AP107" s="129"/>
      <c r="AQ107" s="129"/>
      <c r="AR107" s="129"/>
      <c r="AS107" s="129"/>
      <c r="AT107" s="129"/>
    </row>
    <row r="108" spans="3:46" x14ac:dyDescent="0.15">
      <c r="C108" s="129"/>
      <c r="D108" s="129"/>
      <c r="E108" s="129"/>
      <c r="F108" s="129"/>
      <c r="G108" s="129"/>
      <c r="H108" s="129"/>
      <c r="I108" s="129"/>
      <c r="J108" s="129"/>
      <c r="K108" s="129"/>
      <c r="L108" s="129"/>
      <c r="M108" s="129"/>
      <c r="N108" s="129"/>
      <c r="O108" s="129"/>
      <c r="P108" s="129"/>
      <c r="Q108" s="129"/>
      <c r="R108" s="129"/>
      <c r="S108" s="129"/>
      <c r="T108" s="129"/>
      <c r="U108" s="129"/>
      <c r="V108" s="129"/>
      <c r="W108" s="129"/>
      <c r="X108" s="129"/>
      <c r="Y108" s="129"/>
      <c r="Z108" s="129"/>
      <c r="AA108" s="129"/>
      <c r="AB108" s="129"/>
      <c r="AC108" s="129"/>
      <c r="AD108" s="129"/>
      <c r="AE108" s="129"/>
      <c r="AF108" s="129"/>
      <c r="AG108" s="129"/>
      <c r="AH108" s="129"/>
      <c r="AI108" s="129"/>
      <c r="AJ108" s="129"/>
      <c r="AK108" s="129"/>
      <c r="AL108" s="129"/>
      <c r="AM108" s="129"/>
      <c r="AN108" s="129"/>
      <c r="AO108" s="129"/>
      <c r="AP108" s="129"/>
      <c r="AQ108" s="129"/>
      <c r="AR108" s="129"/>
      <c r="AS108" s="129"/>
      <c r="AT108" s="129"/>
    </row>
    <row r="109" spans="3:46" x14ac:dyDescent="0.15">
      <c r="C109" s="129"/>
      <c r="D109" s="129"/>
      <c r="E109" s="129"/>
      <c r="F109" s="129"/>
      <c r="G109" s="129"/>
      <c r="H109" s="129"/>
      <c r="I109" s="129"/>
      <c r="J109" s="129"/>
      <c r="K109" s="129"/>
      <c r="L109" s="129"/>
      <c r="M109" s="129"/>
      <c r="N109" s="129"/>
      <c r="O109" s="129"/>
      <c r="P109" s="129"/>
      <c r="Q109" s="129"/>
      <c r="R109" s="129"/>
      <c r="S109" s="129"/>
      <c r="T109" s="129"/>
      <c r="U109" s="129"/>
      <c r="V109" s="129"/>
      <c r="W109" s="129"/>
      <c r="X109" s="129"/>
      <c r="Y109" s="129"/>
      <c r="Z109" s="129"/>
      <c r="AA109" s="129"/>
      <c r="AB109" s="129"/>
      <c r="AC109" s="129"/>
      <c r="AD109" s="129"/>
      <c r="AE109" s="129"/>
      <c r="AF109" s="129"/>
      <c r="AG109" s="129"/>
      <c r="AH109" s="129"/>
      <c r="AI109" s="129"/>
      <c r="AJ109" s="129"/>
      <c r="AK109" s="129"/>
      <c r="AL109" s="129"/>
      <c r="AM109" s="129"/>
      <c r="AN109" s="129"/>
      <c r="AO109" s="129"/>
      <c r="AP109" s="129"/>
      <c r="AQ109" s="129"/>
      <c r="AR109" s="129"/>
      <c r="AS109" s="129"/>
      <c r="AT109" s="129"/>
    </row>
    <row r="110" spans="3:46" x14ac:dyDescent="0.15">
      <c r="C110" s="129"/>
      <c r="D110" s="129"/>
      <c r="E110" s="129"/>
      <c r="F110" s="129"/>
      <c r="G110" s="129"/>
      <c r="H110" s="129"/>
      <c r="I110" s="129"/>
      <c r="J110" s="129"/>
      <c r="K110" s="129"/>
      <c r="L110" s="129"/>
      <c r="M110" s="129"/>
      <c r="N110" s="129"/>
      <c r="O110" s="129"/>
      <c r="P110" s="129"/>
      <c r="Q110" s="129"/>
      <c r="R110" s="129"/>
      <c r="S110" s="129"/>
      <c r="T110" s="129"/>
      <c r="U110" s="129"/>
      <c r="V110" s="129"/>
      <c r="W110" s="129"/>
      <c r="X110" s="129"/>
      <c r="Y110" s="129"/>
      <c r="Z110" s="129"/>
      <c r="AA110" s="129"/>
      <c r="AB110" s="129"/>
      <c r="AC110" s="129"/>
      <c r="AD110" s="129"/>
      <c r="AE110" s="129"/>
      <c r="AF110" s="129"/>
      <c r="AG110" s="129"/>
      <c r="AH110" s="129"/>
      <c r="AI110" s="129"/>
      <c r="AJ110" s="129"/>
      <c r="AK110" s="129"/>
      <c r="AL110" s="129"/>
      <c r="AM110" s="129"/>
      <c r="AN110" s="129"/>
      <c r="AO110" s="129"/>
      <c r="AP110" s="129"/>
      <c r="AQ110" s="129"/>
      <c r="AR110" s="129"/>
      <c r="AS110" s="129"/>
      <c r="AT110" s="129"/>
    </row>
    <row r="111" spans="3:46" x14ac:dyDescent="0.15">
      <c r="C111" s="129"/>
      <c r="D111" s="129"/>
      <c r="E111" s="129"/>
      <c r="F111" s="129"/>
      <c r="G111" s="129"/>
      <c r="H111" s="129"/>
      <c r="I111" s="129"/>
      <c r="J111" s="129"/>
      <c r="K111" s="129"/>
      <c r="L111" s="129"/>
      <c r="M111" s="129"/>
      <c r="N111" s="129"/>
      <c r="O111" s="129"/>
      <c r="P111" s="129"/>
      <c r="Q111" s="129"/>
      <c r="R111" s="129"/>
      <c r="S111" s="129"/>
      <c r="T111" s="129"/>
      <c r="U111" s="129"/>
      <c r="V111" s="129"/>
      <c r="W111" s="129"/>
      <c r="X111" s="129"/>
      <c r="Y111" s="129"/>
      <c r="Z111" s="129"/>
      <c r="AA111" s="129"/>
      <c r="AB111" s="129"/>
      <c r="AC111" s="129"/>
      <c r="AD111" s="129"/>
      <c r="AE111" s="129"/>
      <c r="AF111" s="129"/>
      <c r="AG111" s="129"/>
      <c r="AH111" s="129"/>
      <c r="AI111" s="129"/>
      <c r="AJ111" s="129"/>
      <c r="AK111" s="129"/>
      <c r="AL111" s="129"/>
      <c r="AM111" s="129"/>
      <c r="AN111" s="129"/>
      <c r="AO111" s="129"/>
      <c r="AP111" s="129"/>
      <c r="AQ111" s="129"/>
      <c r="AR111" s="129"/>
      <c r="AS111" s="129"/>
      <c r="AT111" s="129"/>
    </row>
    <row r="112" spans="3:46" x14ac:dyDescent="0.15">
      <c r="C112" s="129"/>
      <c r="D112" s="129"/>
      <c r="E112" s="129"/>
      <c r="F112" s="129"/>
      <c r="G112" s="129"/>
      <c r="H112" s="129"/>
      <c r="I112" s="129"/>
      <c r="J112" s="129"/>
      <c r="K112" s="129"/>
      <c r="L112" s="129"/>
      <c r="M112" s="129"/>
      <c r="N112" s="129"/>
      <c r="O112" s="129"/>
      <c r="P112" s="129"/>
      <c r="Q112" s="129"/>
      <c r="R112" s="129"/>
      <c r="S112" s="129"/>
      <c r="T112" s="129"/>
      <c r="U112" s="129"/>
      <c r="V112" s="129"/>
      <c r="W112" s="129"/>
      <c r="X112" s="129"/>
      <c r="Y112" s="129"/>
      <c r="Z112" s="129"/>
      <c r="AA112" s="129"/>
      <c r="AB112" s="129"/>
      <c r="AC112" s="129"/>
      <c r="AD112" s="129"/>
      <c r="AE112" s="129"/>
      <c r="AF112" s="129"/>
      <c r="AG112" s="129"/>
      <c r="AH112" s="129"/>
      <c r="AI112" s="129"/>
      <c r="AJ112" s="129"/>
      <c r="AK112" s="129"/>
      <c r="AL112" s="129"/>
      <c r="AM112" s="129"/>
      <c r="AN112" s="129"/>
      <c r="AO112" s="129"/>
      <c r="AP112" s="129"/>
      <c r="AQ112" s="129"/>
      <c r="AR112" s="129"/>
      <c r="AS112" s="129"/>
      <c r="AT112" s="129"/>
    </row>
    <row r="113" spans="3:46" x14ac:dyDescent="0.15">
      <c r="C113" s="129"/>
      <c r="D113" s="129"/>
      <c r="E113" s="129"/>
      <c r="F113" s="129"/>
      <c r="G113" s="129"/>
      <c r="H113" s="129"/>
      <c r="I113" s="129"/>
      <c r="J113" s="129"/>
      <c r="K113" s="129"/>
      <c r="L113" s="129"/>
      <c r="M113" s="129"/>
      <c r="N113" s="129"/>
      <c r="O113" s="129"/>
      <c r="P113" s="129"/>
      <c r="Q113" s="129"/>
      <c r="R113" s="129"/>
      <c r="S113" s="129"/>
      <c r="T113" s="129"/>
      <c r="U113" s="129"/>
      <c r="V113" s="129"/>
      <c r="W113" s="129"/>
      <c r="X113" s="129"/>
      <c r="Y113" s="129"/>
      <c r="Z113" s="129"/>
      <c r="AA113" s="129"/>
      <c r="AB113" s="129"/>
      <c r="AC113" s="129"/>
      <c r="AD113" s="129"/>
      <c r="AE113" s="129"/>
      <c r="AF113" s="129"/>
      <c r="AG113" s="129"/>
      <c r="AH113" s="129"/>
      <c r="AI113" s="129"/>
      <c r="AJ113" s="129"/>
      <c r="AK113" s="129"/>
      <c r="AL113" s="129"/>
      <c r="AM113" s="129"/>
      <c r="AN113" s="129"/>
      <c r="AO113" s="129"/>
      <c r="AP113" s="129"/>
      <c r="AQ113" s="129"/>
      <c r="AR113" s="129"/>
      <c r="AS113" s="129"/>
      <c r="AT113" s="129"/>
    </row>
    <row r="114" spans="3:46" x14ac:dyDescent="0.15"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129"/>
      <c r="S114" s="129"/>
      <c r="T114" s="129"/>
      <c r="U114" s="129"/>
      <c r="V114" s="129"/>
      <c r="W114" s="129"/>
      <c r="X114" s="129"/>
      <c r="Y114" s="129"/>
      <c r="Z114" s="129"/>
      <c r="AA114" s="129"/>
      <c r="AB114" s="129"/>
      <c r="AC114" s="129"/>
      <c r="AD114" s="129"/>
      <c r="AE114" s="129"/>
      <c r="AF114" s="129"/>
      <c r="AG114" s="129"/>
      <c r="AH114" s="129"/>
      <c r="AI114" s="129"/>
      <c r="AJ114" s="129"/>
      <c r="AK114" s="129"/>
      <c r="AL114" s="129"/>
      <c r="AM114" s="129"/>
      <c r="AN114" s="129"/>
      <c r="AO114" s="129"/>
      <c r="AP114" s="129"/>
      <c r="AQ114" s="129"/>
      <c r="AR114" s="129"/>
      <c r="AS114" s="129"/>
      <c r="AT114" s="129"/>
    </row>
    <row r="115" spans="3:46" x14ac:dyDescent="0.15"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129"/>
      <c r="S115" s="129"/>
      <c r="T115" s="129"/>
      <c r="U115" s="129"/>
      <c r="V115" s="129"/>
      <c r="W115" s="129"/>
      <c r="X115" s="129"/>
      <c r="Y115" s="129"/>
      <c r="Z115" s="129"/>
      <c r="AA115" s="129"/>
      <c r="AB115" s="129"/>
      <c r="AC115" s="129"/>
      <c r="AD115" s="129"/>
      <c r="AE115" s="129"/>
      <c r="AF115" s="129"/>
      <c r="AG115" s="129"/>
      <c r="AH115" s="129"/>
      <c r="AI115" s="129"/>
      <c r="AJ115" s="129"/>
      <c r="AK115" s="129"/>
      <c r="AL115" s="129"/>
      <c r="AM115" s="129"/>
      <c r="AN115" s="129"/>
      <c r="AO115" s="129"/>
      <c r="AP115" s="129"/>
      <c r="AQ115" s="129"/>
      <c r="AR115" s="129"/>
      <c r="AS115" s="129"/>
      <c r="AT115" s="129"/>
    </row>
    <row r="116" spans="3:46" x14ac:dyDescent="0.15">
      <c r="C116" s="129"/>
      <c r="D116" s="129"/>
      <c r="E116" s="129"/>
      <c r="F116" s="129"/>
      <c r="G116" s="129"/>
      <c r="H116" s="129"/>
      <c r="I116" s="129"/>
      <c r="J116" s="129"/>
      <c r="K116" s="129"/>
      <c r="L116" s="129"/>
      <c r="M116" s="129"/>
      <c r="N116" s="129"/>
      <c r="O116" s="129"/>
      <c r="P116" s="129"/>
      <c r="Q116" s="129"/>
      <c r="R116" s="129"/>
      <c r="S116" s="129"/>
      <c r="T116" s="129"/>
      <c r="U116" s="129"/>
      <c r="V116" s="129"/>
      <c r="W116" s="129"/>
      <c r="X116" s="129"/>
      <c r="Y116" s="129"/>
      <c r="Z116" s="129"/>
      <c r="AA116" s="129"/>
      <c r="AB116" s="129"/>
      <c r="AC116" s="129"/>
      <c r="AD116" s="129"/>
      <c r="AE116" s="129"/>
      <c r="AF116" s="129"/>
      <c r="AG116" s="129"/>
      <c r="AH116" s="129"/>
      <c r="AI116" s="129"/>
      <c r="AJ116" s="129"/>
      <c r="AK116" s="129"/>
      <c r="AL116" s="129"/>
      <c r="AM116" s="129"/>
      <c r="AN116" s="129"/>
      <c r="AO116" s="129"/>
      <c r="AP116" s="129"/>
      <c r="AQ116" s="129"/>
      <c r="AR116" s="129"/>
      <c r="AS116" s="129"/>
      <c r="AT116" s="129"/>
    </row>
    <row r="117" spans="3:46" x14ac:dyDescent="0.15">
      <c r="C117" s="129"/>
      <c r="D117" s="129"/>
      <c r="E117" s="129"/>
      <c r="F117" s="129"/>
      <c r="G117" s="129"/>
      <c r="H117" s="129"/>
      <c r="I117" s="129"/>
      <c r="J117" s="129"/>
      <c r="K117" s="129"/>
      <c r="L117" s="129"/>
      <c r="M117" s="129"/>
      <c r="N117" s="129"/>
      <c r="O117" s="129"/>
      <c r="P117" s="129"/>
      <c r="Q117" s="129"/>
      <c r="R117" s="129"/>
      <c r="S117" s="129"/>
      <c r="T117" s="129"/>
      <c r="U117" s="129"/>
      <c r="V117" s="129"/>
      <c r="W117" s="129"/>
      <c r="X117" s="129"/>
      <c r="Y117" s="129"/>
      <c r="Z117" s="129"/>
      <c r="AA117" s="129"/>
      <c r="AB117" s="129"/>
      <c r="AC117" s="129"/>
      <c r="AD117" s="129"/>
      <c r="AE117" s="129"/>
      <c r="AF117" s="129"/>
      <c r="AG117" s="129"/>
      <c r="AH117" s="129"/>
      <c r="AI117" s="129"/>
      <c r="AJ117" s="129"/>
      <c r="AK117" s="129"/>
      <c r="AL117" s="129"/>
      <c r="AM117" s="129"/>
      <c r="AN117" s="129"/>
      <c r="AO117" s="129"/>
      <c r="AP117" s="129"/>
      <c r="AQ117" s="129"/>
      <c r="AR117" s="129"/>
      <c r="AS117" s="129"/>
      <c r="AT117" s="129"/>
    </row>
    <row r="118" spans="3:46" x14ac:dyDescent="0.15">
      <c r="C118" s="129"/>
      <c r="D118" s="129"/>
      <c r="E118" s="129"/>
      <c r="F118" s="129"/>
      <c r="G118" s="129"/>
      <c r="H118" s="129"/>
      <c r="I118" s="129"/>
      <c r="J118" s="129"/>
      <c r="K118" s="129"/>
      <c r="L118" s="129"/>
      <c r="M118" s="129"/>
      <c r="N118" s="129"/>
      <c r="O118" s="129"/>
      <c r="P118" s="129"/>
      <c r="Q118" s="129"/>
      <c r="R118" s="129"/>
      <c r="S118" s="129"/>
      <c r="T118" s="129"/>
      <c r="U118" s="129"/>
      <c r="V118" s="129"/>
      <c r="W118" s="129"/>
      <c r="X118" s="129"/>
      <c r="Y118" s="129"/>
      <c r="Z118" s="129"/>
      <c r="AA118" s="129"/>
      <c r="AB118" s="129"/>
      <c r="AC118" s="129"/>
      <c r="AD118" s="129"/>
      <c r="AE118" s="129"/>
      <c r="AF118" s="129"/>
      <c r="AG118" s="129"/>
      <c r="AH118" s="129"/>
      <c r="AI118" s="129"/>
      <c r="AJ118" s="129"/>
      <c r="AK118" s="129"/>
      <c r="AL118" s="129"/>
      <c r="AM118" s="129"/>
      <c r="AN118" s="129"/>
      <c r="AO118" s="129"/>
      <c r="AP118" s="129"/>
      <c r="AQ118" s="129"/>
      <c r="AR118" s="129"/>
      <c r="AS118" s="129"/>
      <c r="AT118" s="129"/>
    </row>
    <row r="119" spans="3:46" x14ac:dyDescent="0.15">
      <c r="C119" s="129"/>
      <c r="D119" s="129"/>
      <c r="E119" s="129"/>
      <c r="F119" s="129"/>
      <c r="G119" s="129"/>
      <c r="H119" s="129"/>
      <c r="I119" s="129"/>
      <c r="J119" s="129"/>
      <c r="K119" s="129"/>
      <c r="L119" s="129"/>
      <c r="M119" s="129"/>
      <c r="N119" s="129"/>
      <c r="O119" s="129"/>
      <c r="P119" s="129"/>
      <c r="Q119" s="129"/>
      <c r="R119" s="129"/>
      <c r="S119" s="129"/>
      <c r="T119" s="129"/>
      <c r="U119" s="129"/>
      <c r="V119" s="129"/>
      <c r="W119" s="129"/>
      <c r="X119" s="129"/>
      <c r="Y119" s="129"/>
      <c r="Z119" s="129"/>
      <c r="AA119" s="129"/>
      <c r="AB119" s="129"/>
      <c r="AC119" s="129"/>
      <c r="AD119" s="129"/>
      <c r="AE119" s="129"/>
      <c r="AF119" s="129"/>
      <c r="AG119" s="129"/>
      <c r="AH119" s="129"/>
      <c r="AI119" s="129"/>
      <c r="AJ119" s="129"/>
      <c r="AK119" s="129"/>
      <c r="AL119" s="129"/>
      <c r="AM119" s="129"/>
      <c r="AN119" s="129"/>
      <c r="AO119" s="129"/>
      <c r="AP119" s="129"/>
      <c r="AQ119" s="129"/>
      <c r="AR119" s="129"/>
      <c r="AS119" s="129"/>
      <c r="AT119" s="129"/>
    </row>
    <row r="120" spans="3:46" x14ac:dyDescent="0.15">
      <c r="C120" s="129"/>
      <c r="D120" s="129"/>
      <c r="E120" s="129"/>
      <c r="F120" s="129"/>
      <c r="G120" s="129"/>
      <c r="H120" s="129"/>
      <c r="I120" s="129"/>
      <c r="J120" s="129"/>
      <c r="K120" s="129"/>
      <c r="L120" s="129"/>
      <c r="M120" s="129"/>
      <c r="N120" s="129"/>
      <c r="O120" s="129"/>
      <c r="P120" s="129"/>
      <c r="Q120" s="129"/>
      <c r="R120" s="129"/>
      <c r="S120" s="129"/>
      <c r="T120" s="129"/>
      <c r="U120" s="129"/>
      <c r="V120" s="129"/>
      <c r="W120" s="129"/>
      <c r="X120" s="129"/>
      <c r="Y120" s="129"/>
      <c r="Z120" s="129"/>
      <c r="AA120" s="129"/>
      <c r="AB120" s="129"/>
      <c r="AC120" s="129"/>
      <c r="AD120" s="129"/>
      <c r="AE120" s="129"/>
      <c r="AF120" s="129"/>
      <c r="AG120" s="129"/>
      <c r="AH120" s="129"/>
      <c r="AI120" s="129"/>
      <c r="AJ120" s="129"/>
      <c r="AK120" s="129"/>
      <c r="AL120" s="129"/>
      <c r="AM120" s="129"/>
      <c r="AN120" s="129"/>
      <c r="AO120" s="129"/>
      <c r="AP120" s="129"/>
      <c r="AQ120" s="129"/>
      <c r="AR120" s="129"/>
      <c r="AS120" s="129"/>
      <c r="AT120" s="129"/>
    </row>
    <row r="121" spans="3:46" x14ac:dyDescent="0.15">
      <c r="C121" s="129"/>
      <c r="D121" s="129"/>
      <c r="E121" s="129"/>
      <c r="F121" s="129"/>
      <c r="G121" s="129"/>
      <c r="H121" s="129"/>
      <c r="I121" s="129"/>
      <c r="J121" s="129"/>
      <c r="K121" s="129"/>
      <c r="L121" s="129"/>
      <c r="M121" s="129"/>
      <c r="N121" s="129"/>
      <c r="O121" s="129"/>
      <c r="P121" s="129"/>
      <c r="Q121" s="129"/>
      <c r="R121" s="129"/>
      <c r="S121" s="129"/>
      <c r="T121" s="129"/>
      <c r="U121" s="129"/>
      <c r="V121" s="129"/>
      <c r="W121" s="129"/>
      <c r="X121" s="129"/>
      <c r="Y121" s="129"/>
      <c r="Z121" s="129"/>
      <c r="AA121" s="129"/>
      <c r="AB121" s="129"/>
      <c r="AC121" s="129"/>
      <c r="AD121" s="129"/>
      <c r="AE121" s="129"/>
      <c r="AF121" s="129"/>
      <c r="AG121" s="129"/>
      <c r="AH121" s="129"/>
      <c r="AI121" s="129"/>
      <c r="AJ121" s="129"/>
      <c r="AK121" s="129"/>
      <c r="AL121" s="129"/>
      <c r="AM121" s="129"/>
      <c r="AN121" s="129"/>
      <c r="AO121" s="129"/>
      <c r="AP121" s="129"/>
      <c r="AQ121" s="129"/>
      <c r="AR121" s="129"/>
      <c r="AS121" s="129"/>
      <c r="AT121" s="129"/>
    </row>
    <row r="122" spans="3:46" x14ac:dyDescent="0.15">
      <c r="C122" s="129"/>
      <c r="D122" s="129"/>
      <c r="E122" s="129"/>
      <c r="F122" s="129"/>
      <c r="G122" s="129"/>
      <c r="H122" s="129"/>
      <c r="I122" s="129"/>
      <c r="J122" s="129"/>
      <c r="K122" s="129"/>
      <c r="L122" s="129"/>
      <c r="M122" s="129"/>
      <c r="N122" s="129"/>
      <c r="O122" s="129"/>
      <c r="P122" s="129"/>
      <c r="Q122" s="129"/>
      <c r="R122" s="129"/>
      <c r="S122" s="129"/>
      <c r="T122" s="129"/>
      <c r="U122" s="129"/>
      <c r="V122" s="129"/>
      <c r="W122" s="129"/>
      <c r="X122" s="129"/>
      <c r="Y122" s="129"/>
      <c r="Z122" s="129"/>
      <c r="AA122" s="129"/>
      <c r="AB122" s="129"/>
      <c r="AC122" s="129"/>
      <c r="AD122" s="129"/>
      <c r="AE122" s="129"/>
      <c r="AF122" s="129"/>
      <c r="AG122" s="129"/>
      <c r="AH122" s="129"/>
      <c r="AI122" s="129"/>
      <c r="AJ122" s="129"/>
      <c r="AK122" s="129"/>
      <c r="AL122" s="129"/>
      <c r="AM122" s="129"/>
      <c r="AN122" s="129"/>
      <c r="AO122" s="129"/>
      <c r="AP122" s="129"/>
      <c r="AQ122" s="129"/>
      <c r="AR122" s="129"/>
      <c r="AS122" s="129"/>
      <c r="AT122" s="129"/>
    </row>
    <row r="123" spans="3:46" x14ac:dyDescent="0.15">
      <c r="C123" s="129"/>
      <c r="D123" s="129"/>
      <c r="E123" s="129"/>
      <c r="F123" s="129"/>
      <c r="G123" s="129"/>
      <c r="H123" s="129"/>
      <c r="I123" s="129"/>
      <c r="J123" s="129"/>
      <c r="K123" s="129"/>
      <c r="L123" s="129"/>
      <c r="M123" s="129"/>
      <c r="N123" s="129"/>
      <c r="O123" s="129"/>
      <c r="P123" s="129"/>
      <c r="Q123" s="129"/>
      <c r="R123" s="129"/>
      <c r="S123" s="129"/>
      <c r="T123" s="129"/>
      <c r="U123" s="129"/>
      <c r="V123" s="129"/>
      <c r="W123" s="129"/>
      <c r="X123" s="129"/>
      <c r="Y123" s="129"/>
      <c r="Z123" s="129"/>
      <c r="AA123" s="129"/>
      <c r="AB123" s="129"/>
      <c r="AC123" s="129"/>
      <c r="AD123" s="129"/>
      <c r="AE123" s="129"/>
      <c r="AF123" s="129"/>
      <c r="AG123" s="129"/>
      <c r="AH123" s="129"/>
      <c r="AI123" s="129"/>
      <c r="AJ123" s="129"/>
      <c r="AK123" s="129"/>
      <c r="AL123" s="129"/>
      <c r="AM123" s="129"/>
      <c r="AN123" s="129"/>
      <c r="AO123" s="129"/>
      <c r="AP123" s="129"/>
      <c r="AQ123" s="129"/>
      <c r="AR123" s="129"/>
      <c r="AS123" s="129"/>
      <c r="AT123" s="129"/>
    </row>
    <row r="124" spans="3:46" x14ac:dyDescent="0.15">
      <c r="C124" s="129"/>
      <c r="D124" s="129"/>
      <c r="E124" s="129"/>
      <c r="F124" s="129"/>
      <c r="G124" s="129"/>
      <c r="H124" s="129"/>
      <c r="I124" s="129"/>
      <c r="J124" s="129"/>
      <c r="K124" s="129"/>
      <c r="L124" s="129"/>
      <c r="M124" s="129"/>
      <c r="N124" s="129"/>
      <c r="O124" s="129"/>
      <c r="P124" s="129"/>
      <c r="Q124" s="129"/>
      <c r="R124" s="129"/>
      <c r="S124" s="129"/>
      <c r="T124" s="129"/>
      <c r="U124" s="129"/>
      <c r="V124" s="129"/>
      <c r="W124" s="129"/>
      <c r="X124" s="129"/>
      <c r="Y124" s="129"/>
      <c r="Z124" s="129"/>
      <c r="AA124" s="129"/>
      <c r="AB124" s="129"/>
      <c r="AC124" s="129"/>
      <c r="AD124" s="129"/>
      <c r="AE124" s="129"/>
      <c r="AF124" s="129"/>
      <c r="AG124" s="129"/>
      <c r="AH124" s="129"/>
      <c r="AI124" s="129"/>
      <c r="AJ124" s="129"/>
      <c r="AK124" s="129"/>
      <c r="AL124" s="129"/>
      <c r="AM124" s="129"/>
      <c r="AN124" s="129"/>
      <c r="AO124" s="129"/>
      <c r="AP124" s="129"/>
      <c r="AQ124" s="129"/>
      <c r="AR124" s="129"/>
      <c r="AS124" s="129"/>
      <c r="AT124" s="129"/>
    </row>
    <row r="125" spans="3:46" x14ac:dyDescent="0.15">
      <c r="C125" s="129"/>
      <c r="D125" s="129"/>
      <c r="E125" s="129"/>
      <c r="F125" s="129"/>
      <c r="G125" s="129"/>
      <c r="H125" s="129"/>
      <c r="I125" s="129"/>
      <c r="J125" s="129"/>
      <c r="K125" s="129"/>
      <c r="L125" s="129"/>
      <c r="M125" s="129"/>
      <c r="N125" s="129"/>
      <c r="O125" s="129"/>
      <c r="P125" s="129"/>
      <c r="Q125" s="129"/>
      <c r="R125" s="129"/>
      <c r="S125" s="129"/>
      <c r="T125" s="129"/>
      <c r="U125" s="129"/>
      <c r="V125" s="129"/>
      <c r="W125" s="129"/>
      <c r="X125" s="129"/>
      <c r="Y125" s="129"/>
      <c r="Z125" s="129"/>
      <c r="AA125" s="129"/>
      <c r="AB125" s="129"/>
      <c r="AC125" s="129"/>
      <c r="AD125" s="129"/>
      <c r="AE125" s="129"/>
      <c r="AF125" s="129"/>
      <c r="AG125" s="129"/>
      <c r="AH125" s="129"/>
      <c r="AI125" s="129"/>
      <c r="AJ125" s="129"/>
      <c r="AK125" s="129"/>
      <c r="AL125" s="129"/>
      <c r="AM125" s="129"/>
      <c r="AN125" s="129"/>
      <c r="AO125" s="129"/>
      <c r="AP125" s="129"/>
      <c r="AQ125" s="129"/>
      <c r="AR125" s="129"/>
      <c r="AS125" s="129"/>
      <c r="AT125" s="129"/>
    </row>
    <row r="126" spans="3:46" x14ac:dyDescent="0.15">
      <c r="C126" s="129"/>
      <c r="D126" s="129"/>
      <c r="E126" s="129"/>
      <c r="F126" s="129"/>
      <c r="G126" s="129"/>
      <c r="H126" s="129"/>
      <c r="I126" s="129"/>
      <c r="J126" s="129"/>
      <c r="K126" s="129"/>
      <c r="L126" s="129"/>
      <c r="M126" s="129"/>
      <c r="N126" s="129"/>
      <c r="O126" s="129"/>
      <c r="P126" s="129"/>
      <c r="Q126" s="129"/>
      <c r="R126" s="129"/>
      <c r="S126" s="129"/>
      <c r="T126" s="129"/>
      <c r="U126" s="129"/>
      <c r="V126" s="129"/>
      <c r="W126" s="129"/>
      <c r="X126" s="129"/>
      <c r="Y126" s="129"/>
      <c r="Z126" s="129"/>
      <c r="AA126" s="129"/>
      <c r="AB126" s="129"/>
      <c r="AC126" s="129"/>
      <c r="AD126" s="129"/>
      <c r="AE126" s="129"/>
      <c r="AF126" s="129"/>
      <c r="AG126" s="129"/>
      <c r="AH126" s="129"/>
      <c r="AI126" s="129"/>
      <c r="AJ126" s="129"/>
      <c r="AK126" s="129"/>
      <c r="AL126" s="129"/>
      <c r="AM126" s="129"/>
      <c r="AN126" s="129"/>
      <c r="AO126" s="129"/>
      <c r="AP126" s="129"/>
      <c r="AQ126" s="129"/>
      <c r="AR126" s="129"/>
      <c r="AS126" s="129"/>
      <c r="AT126" s="129"/>
    </row>
    <row r="127" spans="3:46" x14ac:dyDescent="0.15">
      <c r="C127" s="129"/>
      <c r="D127" s="129"/>
      <c r="E127" s="129"/>
      <c r="F127" s="129"/>
      <c r="G127" s="129"/>
      <c r="H127" s="129"/>
      <c r="I127" s="129"/>
      <c r="J127" s="129"/>
      <c r="K127" s="129"/>
      <c r="L127" s="129"/>
      <c r="M127" s="129"/>
      <c r="N127" s="129"/>
      <c r="O127" s="129"/>
      <c r="P127" s="129"/>
      <c r="Q127" s="129"/>
      <c r="R127" s="129"/>
      <c r="S127" s="129"/>
      <c r="T127" s="129"/>
      <c r="U127" s="129"/>
      <c r="V127" s="129"/>
      <c r="W127" s="129"/>
      <c r="X127" s="129"/>
      <c r="Y127" s="129"/>
      <c r="Z127" s="129"/>
      <c r="AA127" s="129"/>
      <c r="AB127" s="129"/>
      <c r="AC127" s="129"/>
      <c r="AD127" s="129"/>
      <c r="AE127" s="129"/>
      <c r="AF127" s="129"/>
      <c r="AG127" s="129"/>
      <c r="AH127" s="129"/>
      <c r="AI127" s="129"/>
      <c r="AJ127" s="129"/>
      <c r="AK127" s="129"/>
      <c r="AL127" s="129"/>
      <c r="AM127" s="129"/>
      <c r="AN127" s="129"/>
      <c r="AO127" s="129"/>
      <c r="AP127" s="129"/>
      <c r="AQ127" s="129"/>
      <c r="AR127" s="129"/>
      <c r="AS127" s="129"/>
      <c r="AT127" s="129"/>
    </row>
    <row r="128" spans="3:46" x14ac:dyDescent="0.15">
      <c r="C128" s="129"/>
      <c r="D128" s="129"/>
      <c r="E128" s="129"/>
      <c r="F128" s="129"/>
      <c r="G128" s="129"/>
      <c r="H128" s="129"/>
      <c r="I128" s="129"/>
      <c r="J128" s="129"/>
      <c r="K128" s="129"/>
      <c r="L128" s="129"/>
      <c r="M128" s="129"/>
      <c r="N128" s="129"/>
      <c r="O128" s="129"/>
      <c r="P128" s="129"/>
      <c r="Q128" s="129"/>
      <c r="R128" s="129"/>
      <c r="S128" s="129"/>
      <c r="T128" s="129"/>
      <c r="U128" s="129"/>
      <c r="V128" s="129"/>
      <c r="W128" s="129"/>
      <c r="X128" s="129"/>
      <c r="Y128" s="129"/>
      <c r="Z128" s="129"/>
      <c r="AA128" s="129"/>
      <c r="AB128" s="129"/>
      <c r="AC128" s="129"/>
      <c r="AD128" s="129"/>
      <c r="AE128" s="129"/>
      <c r="AF128" s="129"/>
      <c r="AG128" s="129"/>
      <c r="AH128" s="129"/>
      <c r="AI128" s="129"/>
      <c r="AJ128" s="129"/>
      <c r="AK128" s="129"/>
      <c r="AL128" s="129"/>
      <c r="AM128" s="129"/>
      <c r="AN128" s="129"/>
      <c r="AO128" s="129"/>
      <c r="AP128" s="129"/>
      <c r="AQ128" s="129"/>
      <c r="AR128" s="129"/>
      <c r="AS128" s="129"/>
      <c r="AT128" s="129"/>
    </row>
    <row r="129" spans="3:46" x14ac:dyDescent="0.15">
      <c r="C129" s="129"/>
      <c r="D129" s="129"/>
      <c r="E129" s="129"/>
      <c r="F129" s="129"/>
      <c r="G129" s="129"/>
      <c r="H129" s="129"/>
      <c r="I129" s="129"/>
      <c r="J129" s="129"/>
      <c r="K129" s="129"/>
      <c r="L129" s="129"/>
      <c r="M129" s="129"/>
      <c r="N129" s="129"/>
      <c r="O129" s="129"/>
      <c r="P129" s="129"/>
      <c r="Q129" s="129"/>
      <c r="R129" s="129"/>
      <c r="S129" s="129"/>
      <c r="T129" s="129"/>
      <c r="U129" s="129"/>
      <c r="V129" s="129"/>
      <c r="W129" s="129"/>
      <c r="X129" s="129"/>
      <c r="Y129" s="129"/>
      <c r="Z129" s="129"/>
      <c r="AA129" s="129"/>
      <c r="AB129" s="129"/>
      <c r="AC129" s="129"/>
      <c r="AD129" s="129"/>
      <c r="AE129" s="129"/>
      <c r="AF129" s="129"/>
      <c r="AG129" s="129"/>
      <c r="AH129" s="129"/>
      <c r="AI129" s="129"/>
      <c r="AJ129" s="129"/>
      <c r="AK129" s="129"/>
      <c r="AL129" s="129"/>
      <c r="AM129" s="129"/>
      <c r="AN129" s="129"/>
      <c r="AO129" s="129"/>
      <c r="AP129" s="129"/>
      <c r="AQ129" s="129"/>
      <c r="AR129" s="129"/>
      <c r="AS129" s="129"/>
      <c r="AT129" s="129"/>
    </row>
    <row r="130" spans="3:46" x14ac:dyDescent="0.15">
      <c r="C130" s="129"/>
      <c r="D130" s="129"/>
      <c r="E130" s="129"/>
      <c r="F130" s="129"/>
      <c r="G130" s="129"/>
      <c r="H130" s="129"/>
      <c r="I130" s="129"/>
      <c r="J130" s="129"/>
      <c r="K130" s="129"/>
      <c r="L130" s="129"/>
      <c r="M130" s="129"/>
      <c r="N130" s="129"/>
      <c r="O130" s="129"/>
      <c r="P130" s="129"/>
      <c r="Q130" s="129"/>
      <c r="R130" s="129"/>
      <c r="S130" s="129"/>
      <c r="T130" s="129"/>
      <c r="U130" s="129"/>
      <c r="V130" s="129"/>
      <c r="W130" s="129"/>
      <c r="X130" s="129"/>
      <c r="Y130" s="129"/>
      <c r="Z130" s="129"/>
      <c r="AA130" s="129"/>
      <c r="AB130" s="129"/>
      <c r="AC130" s="129"/>
      <c r="AD130" s="129"/>
      <c r="AE130" s="129"/>
      <c r="AF130" s="129"/>
      <c r="AG130" s="129"/>
      <c r="AH130" s="129"/>
      <c r="AI130" s="129"/>
      <c r="AJ130" s="129"/>
      <c r="AK130" s="129"/>
      <c r="AL130" s="129"/>
      <c r="AM130" s="129"/>
      <c r="AN130" s="129"/>
      <c r="AO130" s="129"/>
      <c r="AP130" s="129"/>
      <c r="AQ130" s="129"/>
      <c r="AR130" s="129"/>
      <c r="AS130" s="129"/>
      <c r="AT130" s="129"/>
    </row>
    <row r="131" spans="3:46" x14ac:dyDescent="0.15">
      <c r="C131" s="129"/>
      <c r="D131" s="129"/>
      <c r="E131" s="129"/>
      <c r="F131" s="129"/>
      <c r="G131" s="129"/>
      <c r="H131" s="129"/>
      <c r="I131" s="129"/>
      <c r="J131" s="129"/>
      <c r="K131" s="129"/>
      <c r="L131" s="129"/>
      <c r="M131" s="129"/>
      <c r="N131" s="129"/>
      <c r="O131" s="129"/>
      <c r="P131" s="129"/>
      <c r="Q131" s="129"/>
      <c r="R131" s="129"/>
      <c r="S131" s="129"/>
      <c r="T131" s="129"/>
      <c r="U131" s="129"/>
      <c r="V131" s="129"/>
      <c r="W131" s="129"/>
      <c r="X131" s="129"/>
      <c r="Y131" s="129"/>
      <c r="Z131" s="129"/>
      <c r="AA131" s="129"/>
      <c r="AB131" s="129"/>
      <c r="AC131" s="129"/>
      <c r="AD131" s="129"/>
      <c r="AE131" s="129"/>
      <c r="AF131" s="129"/>
      <c r="AG131" s="129"/>
      <c r="AH131" s="129"/>
      <c r="AI131" s="129"/>
      <c r="AJ131" s="129"/>
      <c r="AK131" s="129"/>
      <c r="AL131" s="129"/>
      <c r="AM131" s="129"/>
      <c r="AN131" s="129"/>
      <c r="AO131" s="129"/>
      <c r="AP131" s="129"/>
      <c r="AQ131" s="129"/>
      <c r="AR131" s="129"/>
      <c r="AS131" s="129"/>
      <c r="AT131" s="129"/>
    </row>
    <row r="132" spans="3:46" x14ac:dyDescent="0.15">
      <c r="C132" s="129"/>
      <c r="D132" s="129"/>
      <c r="E132" s="129"/>
      <c r="F132" s="129"/>
      <c r="G132" s="129"/>
      <c r="H132" s="129"/>
      <c r="I132" s="129"/>
      <c r="J132" s="129"/>
      <c r="K132" s="129"/>
      <c r="L132" s="129"/>
      <c r="M132" s="129"/>
      <c r="N132" s="129"/>
      <c r="O132" s="129"/>
      <c r="P132" s="129"/>
      <c r="Q132" s="129"/>
      <c r="R132" s="129"/>
      <c r="S132" s="129"/>
      <c r="T132" s="129"/>
      <c r="U132" s="129"/>
      <c r="V132" s="129"/>
      <c r="W132" s="129"/>
      <c r="X132" s="129"/>
      <c r="Y132" s="129"/>
      <c r="Z132" s="129"/>
      <c r="AA132" s="129"/>
      <c r="AB132" s="129"/>
      <c r="AC132" s="129"/>
      <c r="AD132" s="129"/>
      <c r="AE132" s="129"/>
      <c r="AF132" s="129"/>
      <c r="AG132" s="129"/>
      <c r="AH132" s="129"/>
      <c r="AI132" s="129"/>
      <c r="AJ132" s="129"/>
      <c r="AK132" s="129"/>
      <c r="AL132" s="129"/>
      <c r="AM132" s="129"/>
      <c r="AN132" s="129"/>
      <c r="AO132" s="129"/>
      <c r="AP132" s="129"/>
      <c r="AQ132" s="129"/>
      <c r="AR132" s="129"/>
      <c r="AS132" s="129"/>
      <c r="AT132" s="129"/>
    </row>
    <row r="133" spans="3:46" x14ac:dyDescent="0.15">
      <c r="C133" s="129"/>
      <c r="D133" s="129"/>
      <c r="E133" s="129"/>
      <c r="F133" s="129"/>
      <c r="G133" s="129"/>
      <c r="H133" s="129"/>
      <c r="I133" s="129"/>
      <c r="J133" s="129"/>
      <c r="K133" s="129"/>
      <c r="L133" s="129"/>
      <c r="M133" s="129"/>
      <c r="N133" s="129"/>
      <c r="O133" s="129"/>
      <c r="P133" s="129"/>
      <c r="Q133" s="129"/>
      <c r="R133" s="129"/>
      <c r="S133" s="129"/>
      <c r="T133" s="129"/>
      <c r="U133" s="129"/>
      <c r="V133" s="129"/>
      <c r="W133" s="129"/>
      <c r="X133" s="129"/>
      <c r="Y133" s="129"/>
      <c r="Z133" s="129"/>
      <c r="AA133" s="129"/>
      <c r="AB133" s="129"/>
      <c r="AC133" s="129"/>
      <c r="AD133" s="129"/>
      <c r="AE133" s="129"/>
      <c r="AF133" s="129"/>
      <c r="AG133" s="129"/>
      <c r="AH133" s="129"/>
      <c r="AI133" s="129"/>
      <c r="AJ133" s="129"/>
      <c r="AK133" s="129"/>
      <c r="AL133" s="129"/>
      <c r="AM133" s="129"/>
      <c r="AN133" s="129"/>
      <c r="AO133" s="129"/>
      <c r="AP133" s="129"/>
      <c r="AQ133" s="129"/>
      <c r="AR133" s="129"/>
      <c r="AS133" s="129"/>
      <c r="AT133" s="129"/>
    </row>
    <row r="134" spans="3:46" x14ac:dyDescent="0.15">
      <c r="C134" s="129"/>
      <c r="D134" s="129"/>
      <c r="E134" s="129"/>
      <c r="F134" s="129"/>
      <c r="G134" s="129"/>
      <c r="H134" s="129"/>
      <c r="I134" s="129"/>
      <c r="J134" s="129"/>
      <c r="K134" s="129"/>
      <c r="L134" s="129"/>
      <c r="M134" s="129"/>
      <c r="N134" s="129"/>
      <c r="O134" s="129"/>
      <c r="P134" s="129"/>
      <c r="Q134" s="129"/>
      <c r="R134" s="129"/>
      <c r="S134" s="129"/>
      <c r="T134" s="129"/>
      <c r="U134" s="129"/>
      <c r="V134" s="129"/>
      <c r="W134" s="129"/>
      <c r="X134" s="129"/>
      <c r="Y134" s="129"/>
      <c r="Z134" s="129"/>
      <c r="AA134" s="129"/>
      <c r="AB134" s="129"/>
      <c r="AC134" s="129"/>
      <c r="AD134" s="129"/>
      <c r="AE134" s="129"/>
      <c r="AF134" s="129"/>
      <c r="AG134" s="129"/>
      <c r="AH134" s="129"/>
      <c r="AI134" s="129"/>
      <c r="AJ134" s="129"/>
      <c r="AK134" s="129"/>
      <c r="AL134" s="129"/>
      <c r="AM134" s="129"/>
      <c r="AN134" s="129"/>
      <c r="AO134" s="129"/>
      <c r="AP134" s="129"/>
      <c r="AQ134" s="129"/>
      <c r="AR134" s="129"/>
      <c r="AS134" s="129"/>
      <c r="AT134" s="129"/>
    </row>
    <row r="135" spans="3:46" x14ac:dyDescent="0.15">
      <c r="C135" s="129"/>
      <c r="D135" s="129"/>
      <c r="E135" s="129"/>
      <c r="F135" s="129"/>
      <c r="G135" s="129"/>
      <c r="H135" s="129"/>
      <c r="I135" s="129"/>
      <c r="J135" s="129"/>
      <c r="K135" s="129"/>
      <c r="L135" s="129"/>
      <c r="M135" s="129"/>
      <c r="N135" s="129"/>
      <c r="O135" s="129"/>
      <c r="P135" s="129"/>
      <c r="Q135" s="129"/>
      <c r="R135" s="129"/>
      <c r="S135" s="129"/>
      <c r="T135" s="129"/>
      <c r="U135" s="129"/>
      <c r="V135" s="129"/>
      <c r="W135" s="129"/>
      <c r="X135" s="129"/>
      <c r="Y135" s="129"/>
      <c r="Z135" s="129"/>
      <c r="AA135" s="129"/>
      <c r="AB135" s="129"/>
      <c r="AC135" s="129"/>
      <c r="AD135" s="129"/>
      <c r="AE135" s="129"/>
      <c r="AF135" s="129"/>
      <c r="AG135" s="129"/>
      <c r="AH135" s="129"/>
      <c r="AI135" s="129"/>
      <c r="AJ135" s="129"/>
      <c r="AK135" s="129"/>
      <c r="AL135" s="129"/>
      <c r="AM135" s="129"/>
      <c r="AN135" s="129"/>
      <c r="AO135" s="129"/>
      <c r="AP135" s="129"/>
      <c r="AQ135" s="129"/>
      <c r="AR135" s="129"/>
      <c r="AS135" s="129"/>
      <c r="AT135" s="129"/>
    </row>
    <row r="136" spans="3:46" x14ac:dyDescent="0.15">
      <c r="C136" s="129"/>
      <c r="D136" s="129"/>
      <c r="E136" s="129"/>
      <c r="F136" s="129"/>
      <c r="G136" s="129"/>
      <c r="H136" s="129"/>
      <c r="I136" s="129"/>
      <c r="J136" s="129"/>
      <c r="K136" s="129"/>
      <c r="L136" s="129"/>
      <c r="M136" s="129"/>
      <c r="N136" s="129"/>
      <c r="O136" s="129"/>
      <c r="P136" s="129"/>
      <c r="Q136" s="129"/>
      <c r="R136" s="129"/>
      <c r="S136" s="129"/>
      <c r="T136" s="129"/>
      <c r="U136" s="129"/>
      <c r="V136" s="129"/>
      <c r="W136" s="129"/>
      <c r="X136" s="129"/>
      <c r="Y136" s="129"/>
      <c r="Z136" s="129"/>
      <c r="AA136" s="129"/>
      <c r="AB136" s="129"/>
      <c r="AC136" s="129"/>
      <c r="AD136" s="129"/>
      <c r="AE136" s="129"/>
      <c r="AF136" s="129"/>
      <c r="AG136" s="129"/>
      <c r="AH136" s="129"/>
      <c r="AI136" s="129"/>
      <c r="AJ136" s="129"/>
      <c r="AK136" s="129"/>
      <c r="AL136" s="129"/>
      <c r="AM136" s="129"/>
      <c r="AN136" s="129"/>
      <c r="AO136" s="129"/>
      <c r="AP136" s="129"/>
      <c r="AQ136" s="129"/>
      <c r="AR136" s="129"/>
      <c r="AS136" s="129"/>
      <c r="AT136" s="129"/>
    </row>
    <row r="137" spans="3:46" x14ac:dyDescent="0.15">
      <c r="C137" s="129"/>
      <c r="D137" s="129"/>
      <c r="E137" s="129"/>
      <c r="F137" s="129"/>
      <c r="G137" s="129"/>
      <c r="H137" s="129"/>
      <c r="I137" s="129"/>
      <c r="J137" s="129"/>
      <c r="K137" s="129"/>
      <c r="L137" s="129"/>
      <c r="M137" s="129"/>
      <c r="N137" s="129"/>
      <c r="O137" s="129"/>
      <c r="P137" s="129"/>
      <c r="Q137" s="129"/>
      <c r="R137" s="129"/>
      <c r="S137" s="129"/>
      <c r="T137" s="129"/>
      <c r="U137" s="129"/>
      <c r="V137" s="129"/>
      <c r="W137" s="129"/>
      <c r="X137" s="129"/>
      <c r="Y137" s="129"/>
      <c r="Z137" s="129"/>
      <c r="AA137" s="129"/>
      <c r="AB137" s="129"/>
      <c r="AC137" s="129"/>
      <c r="AD137" s="129"/>
      <c r="AE137" s="129"/>
      <c r="AF137" s="129"/>
      <c r="AG137" s="129"/>
      <c r="AH137" s="129"/>
      <c r="AI137" s="129"/>
      <c r="AJ137" s="129"/>
      <c r="AK137" s="129"/>
      <c r="AL137" s="129"/>
      <c r="AM137" s="129"/>
      <c r="AN137" s="129"/>
      <c r="AO137" s="129"/>
      <c r="AP137" s="129"/>
      <c r="AQ137" s="129"/>
      <c r="AR137" s="129"/>
      <c r="AS137" s="129"/>
      <c r="AT137" s="129"/>
    </row>
    <row r="138" spans="3:46" x14ac:dyDescent="0.15">
      <c r="C138" s="129"/>
      <c r="D138" s="129"/>
      <c r="E138" s="129"/>
      <c r="F138" s="129"/>
      <c r="G138" s="129"/>
      <c r="H138" s="129"/>
      <c r="I138" s="129"/>
      <c r="J138" s="129"/>
      <c r="K138" s="129"/>
      <c r="L138" s="129"/>
      <c r="M138" s="129"/>
      <c r="N138" s="129"/>
      <c r="O138" s="129"/>
      <c r="P138" s="129"/>
      <c r="Q138" s="129"/>
      <c r="R138" s="129"/>
      <c r="S138" s="129"/>
      <c r="T138" s="129"/>
      <c r="U138" s="129"/>
      <c r="V138" s="129"/>
      <c r="W138" s="129"/>
      <c r="X138" s="129"/>
      <c r="Y138" s="129"/>
      <c r="Z138" s="129"/>
      <c r="AA138" s="129"/>
      <c r="AB138" s="129"/>
      <c r="AC138" s="129"/>
      <c r="AD138" s="129"/>
      <c r="AE138" s="129"/>
      <c r="AF138" s="129"/>
      <c r="AG138" s="129"/>
      <c r="AH138" s="129"/>
      <c r="AI138" s="129"/>
      <c r="AJ138" s="129"/>
      <c r="AK138" s="129"/>
      <c r="AL138" s="129"/>
      <c r="AM138" s="129"/>
      <c r="AN138" s="129"/>
      <c r="AO138" s="129"/>
      <c r="AP138" s="129"/>
      <c r="AQ138" s="129"/>
      <c r="AR138" s="129"/>
      <c r="AS138" s="129"/>
      <c r="AT138" s="129"/>
    </row>
    <row r="139" spans="3:46" x14ac:dyDescent="0.15">
      <c r="C139" s="129"/>
      <c r="D139" s="129"/>
      <c r="E139" s="129"/>
      <c r="F139" s="129"/>
      <c r="G139" s="129"/>
      <c r="H139" s="129"/>
      <c r="I139" s="129"/>
      <c r="J139" s="129"/>
      <c r="K139" s="129"/>
      <c r="L139" s="129"/>
      <c r="M139" s="129"/>
      <c r="N139" s="129"/>
      <c r="O139" s="129"/>
      <c r="P139" s="129"/>
      <c r="Q139" s="129"/>
      <c r="R139" s="129"/>
      <c r="S139" s="129"/>
      <c r="T139" s="129"/>
      <c r="U139" s="129"/>
      <c r="V139" s="129"/>
      <c r="W139" s="129"/>
      <c r="X139" s="129"/>
      <c r="Y139" s="129"/>
      <c r="Z139" s="129"/>
      <c r="AA139" s="129"/>
      <c r="AB139" s="129"/>
      <c r="AC139" s="129"/>
      <c r="AD139" s="129"/>
      <c r="AE139" s="129"/>
      <c r="AF139" s="129"/>
      <c r="AG139" s="129"/>
      <c r="AH139" s="129"/>
      <c r="AI139" s="129"/>
      <c r="AJ139" s="129"/>
      <c r="AK139" s="129"/>
      <c r="AL139" s="129"/>
      <c r="AM139" s="129"/>
      <c r="AN139" s="129"/>
      <c r="AO139" s="129"/>
      <c r="AP139" s="129"/>
      <c r="AQ139" s="129"/>
      <c r="AR139" s="129"/>
      <c r="AS139" s="129"/>
      <c r="AT139" s="129"/>
    </row>
    <row r="140" spans="3:46" x14ac:dyDescent="0.15">
      <c r="C140" s="129"/>
      <c r="D140" s="129"/>
      <c r="E140" s="129"/>
      <c r="F140" s="129"/>
      <c r="G140" s="129"/>
      <c r="H140" s="129"/>
      <c r="I140" s="129"/>
      <c r="J140" s="129"/>
      <c r="K140" s="129"/>
      <c r="L140" s="129"/>
      <c r="M140" s="129"/>
      <c r="N140" s="129"/>
      <c r="O140" s="129"/>
      <c r="P140" s="129"/>
      <c r="Q140" s="129"/>
      <c r="R140" s="129"/>
      <c r="S140" s="129"/>
      <c r="T140" s="129"/>
      <c r="U140" s="129"/>
      <c r="V140" s="129"/>
      <c r="W140" s="129"/>
      <c r="X140" s="129"/>
      <c r="Y140" s="129"/>
      <c r="Z140" s="129"/>
      <c r="AA140" s="129"/>
      <c r="AB140" s="129"/>
      <c r="AC140" s="129"/>
      <c r="AD140" s="129"/>
      <c r="AE140" s="129"/>
      <c r="AF140" s="129"/>
      <c r="AG140" s="129"/>
      <c r="AH140" s="129"/>
      <c r="AI140" s="129"/>
      <c r="AJ140" s="129"/>
      <c r="AK140" s="129"/>
      <c r="AL140" s="129"/>
      <c r="AM140" s="129"/>
      <c r="AN140" s="129"/>
      <c r="AO140" s="129"/>
      <c r="AP140" s="129"/>
      <c r="AQ140" s="129"/>
      <c r="AR140" s="129"/>
      <c r="AS140" s="129"/>
      <c r="AT140" s="129"/>
    </row>
    <row r="141" spans="3:46" x14ac:dyDescent="0.15">
      <c r="C141" s="129"/>
      <c r="D141" s="129"/>
      <c r="E141" s="129"/>
      <c r="F141" s="129"/>
      <c r="G141" s="129"/>
      <c r="H141" s="129"/>
      <c r="I141" s="129"/>
      <c r="J141" s="129"/>
      <c r="K141" s="129"/>
      <c r="L141" s="129"/>
      <c r="M141" s="129"/>
      <c r="N141" s="129"/>
      <c r="O141" s="129"/>
      <c r="P141" s="129"/>
      <c r="Q141" s="129"/>
      <c r="R141" s="129"/>
      <c r="S141" s="129"/>
      <c r="T141" s="129"/>
      <c r="U141" s="129"/>
      <c r="V141" s="129"/>
      <c r="W141" s="129"/>
      <c r="X141" s="129"/>
      <c r="Y141" s="129"/>
      <c r="Z141" s="129"/>
      <c r="AA141" s="129"/>
      <c r="AB141" s="129"/>
      <c r="AC141" s="129"/>
      <c r="AD141" s="129"/>
      <c r="AE141" s="129"/>
      <c r="AF141" s="129"/>
      <c r="AG141" s="129"/>
      <c r="AH141" s="129"/>
      <c r="AI141" s="129"/>
      <c r="AJ141" s="129"/>
      <c r="AK141" s="129"/>
      <c r="AL141" s="129"/>
      <c r="AM141" s="129"/>
      <c r="AN141" s="129"/>
      <c r="AO141" s="129"/>
      <c r="AP141" s="129"/>
      <c r="AQ141" s="129"/>
      <c r="AR141" s="129"/>
      <c r="AS141" s="129"/>
      <c r="AT141" s="129"/>
    </row>
    <row r="142" spans="3:46" x14ac:dyDescent="0.15">
      <c r="C142" s="129"/>
      <c r="D142" s="129"/>
      <c r="E142" s="129"/>
      <c r="F142" s="129"/>
      <c r="G142" s="129"/>
      <c r="H142" s="129"/>
      <c r="I142" s="129"/>
      <c r="J142" s="129"/>
      <c r="K142" s="129"/>
      <c r="L142" s="129"/>
      <c r="M142" s="129"/>
      <c r="N142" s="129"/>
      <c r="O142" s="129"/>
      <c r="P142" s="129"/>
      <c r="Q142" s="129"/>
      <c r="R142" s="129"/>
      <c r="S142" s="129"/>
      <c r="T142" s="129"/>
      <c r="U142" s="129"/>
      <c r="V142" s="129"/>
      <c r="W142" s="129"/>
      <c r="X142" s="129"/>
      <c r="Y142" s="129"/>
      <c r="Z142" s="129"/>
      <c r="AA142" s="129"/>
      <c r="AB142" s="129"/>
      <c r="AC142" s="129"/>
      <c r="AD142" s="129"/>
      <c r="AE142" s="129"/>
      <c r="AF142" s="129"/>
      <c r="AG142" s="129"/>
      <c r="AH142" s="129"/>
      <c r="AI142" s="129"/>
      <c r="AJ142" s="129"/>
      <c r="AK142" s="129"/>
      <c r="AL142" s="129"/>
      <c r="AM142" s="129"/>
      <c r="AN142" s="129"/>
      <c r="AO142" s="129"/>
      <c r="AP142" s="129"/>
      <c r="AQ142" s="129"/>
      <c r="AR142" s="129"/>
      <c r="AS142" s="129"/>
      <c r="AT142" s="129"/>
    </row>
    <row r="143" spans="3:46" x14ac:dyDescent="0.15">
      <c r="C143" s="129"/>
      <c r="D143" s="129"/>
      <c r="E143" s="129"/>
      <c r="F143" s="129"/>
      <c r="G143" s="129"/>
      <c r="H143" s="129"/>
      <c r="I143" s="129"/>
      <c r="J143" s="129"/>
      <c r="K143" s="129"/>
      <c r="L143" s="129"/>
      <c r="M143" s="129"/>
      <c r="N143" s="129"/>
      <c r="O143" s="129"/>
      <c r="P143" s="129"/>
      <c r="Q143" s="129"/>
      <c r="R143" s="129"/>
      <c r="S143" s="129"/>
      <c r="T143" s="129"/>
      <c r="U143" s="129"/>
      <c r="V143" s="129"/>
      <c r="W143" s="129"/>
      <c r="X143" s="129"/>
      <c r="Y143" s="129"/>
      <c r="Z143" s="129"/>
      <c r="AA143" s="129"/>
      <c r="AB143" s="129"/>
      <c r="AC143" s="129"/>
      <c r="AD143" s="129"/>
      <c r="AE143" s="129"/>
      <c r="AF143" s="129"/>
      <c r="AG143" s="129"/>
      <c r="AH143" s="129"/>
      <c r="AI143" s="129"/>
      <c r="AJ143" s="129"/>
      <c r="AK143" s="129"/>
      <c r="AL143" s="129"/>
      <c r="AM143" s="129"/>
      <c r="AN143" s="129"/>
      <c r="AO143" s="129"/>
      <c r="AP143" s="129"/>
      <c r="AQ143" s="129"/>
      <c r="AR143" s="129"/>
      <c r="AS143" s="129"/>
      <c r="AT143" s="129"/>
    </row>
    <row r="144" spans="3:46" x14ac:dyDescent="0.15">
      <c r="C144" s="129"/>
      <c r="D144" s="129"/>
      <c r="E144" s="129"/>
      <c r="F144" s="129"/>
      <c r="G144" s="129"/>
      <c r="H144" s="129"/>
      <c r="I144" s="129"/>
      <c r="J144" s="129"/>
      <c r="K144" s="129"/>
      <c r="L144" s="129"/>
      <c r="M144" s="129"/>
      <c r="N144" s="129"/>
      <c r="O144" s="129"/>
      <c r="P144" s="129"/>
      <c r="Q144" s="129"/>
      <c r="R144" s="129"/>
      <c r="S144" s="129"/>
      <c r="T144" s="129"/>
      <c r="U144" s="129"/>
      <c r="V144" s="129"/>
      <c r="W144" s="129"/>
      <c r="X144" s="129"/>
      <c r="Y144" s="129"/>
      <c r="Z144" s="129"/>
      <c r="AA144" s="129"/>
      <c r="AB144" s="129"/>
      <c r="AC144" s="129"/>
      <c r="AD144" s="129"/>
      <c r="AE144" s="129"/>
      <c r="AF144" s="129"/>
      <c r="AG144" s="129"/>
      <c r="AH144" s="129"/>
      <c r="AI144" s="129"/>
      <c r="AJ144" s="129"/>
      <c r="AK144" s="129"/>
      <c r="AL144" s="129"/>
      <c r="AM144" s="129"/>
      <c r="AN144" s="129"/>
      <c r="AO144" s="129"/>
      <c r="AP144" s="129"/>
      <c r="AQ144" s="129"/>
      <c r="AR144" s="129"/>
      <c r="AS144" s="129"/>
      <c r="AT144" s="129"/>
    </row>
    <row r="145" spans="3:46" x14ac:dyDescent="0.15">
      <c r="C145" s="129"/>
      <c r="D145" s="129"/>
      <c r="E145" s="129"/>
      <c r="F145" s="129"/>
      <c r="G145" s="129"/>
      <c r="H145" s="129"/>
      <c r="I145" s="129"/>
      <c r="J145" s="129"/>
      <c r="K145" s="129"/>
      <c r="L145" s="129"/>
      <c r="M145" s="129"/>
      <c r="N145" s="129"/>
      <c r="O145" s="129"/>
      <c r="P145" s="129"/>
      <c r="Q145" s="129"/>
      <c r="R145" s="129"/>
      <c r="S145" s="129"/>
      <c r="T145" s="129"/>
      <c r="U145" s="129"/>
      <c r="V145" s="129"/>
      <c r="W145" s="129"/>
      <c r="X145" s="129"/>
      <c r="Y145" s="129"/>
      <c r="Z145" s="129"/>
      <c r="AA145" s="129"/>
      <c r="AB145" s="129"/>
      <c r="AC145" s="129"/>
      <c r="AD145" s="129"/>
      <c r="AE145" s="129"/>
      <c r="AF145" s="129"/>
      <c r="AG145" s="129"/>
      <c r="AH145" s="129"/>
      <c r="AI145" s="129"/>
      <c r="AJ145" s="129"/>
      <c r="AK145" s="129"/>
      <c r="AL145" s="129"/>
      <c r="AM145" s="129"/>
      <c r="AN145" s="129"/>
      <c r="AO145" s="129"/>
      <c r="AP145" s="129"/>
      <c r="AQ145" s="129"/>
      <c r="AR145" s="129"/>
      <c r="AS145" s="129"/>
      <c r="AT145" s="129"/>
    </row>
    <row r="146" spans="3:46" x14ac:dyDescent="0.15">
      <c r="C146" s="129"/>
      <c r="D146" s="129"/>
      <c r="E146" s="129"/>
      <c r="F146" s="129"/>
      <c r="G146" s="129"/>
      <c r="H146" s="129"/>
      <c r="I146" s="129"/>
      <c r="J146" s="129"/>
      <c r="K146" s="129"/>
      <c r="L146" s="129"/>
      <c r="M146" s="129"/>
      <c r="N146" s="129"/>
      <c r="O146" s="129"/>
      <c r="P146" s="129"/>
      <c r="Q146" s="129"/>
      <c r="R146" s="129"/>
      <c r="S146" s="129"/>
      <c r="T146" s="129"/>
      <c r="U146" s="129"/>
      <c r="V146" s="129"/>
      <c r="W146" s="129"/>
      <c r="X146" s="129"/>
      <c r="Y146" s="129"/>
      <c r="Z146" s="129"/>
      <c r="AA146" s="129"/>
      <c r="AB146" s="129"/>
      <c r="AC146" s="129"/>
      <c r="AD146" s="129"/>
      <c r="AE146" s="129"/>
      <c r="AF146" s="129"/>
      <c r="AG146" s="129"/>
      <c r="AH146" s="129"/>
      <c r="AI146" s="129"/>
      <c r="AJ146" s="129"/>
      <c r="AK146" s="129"/>
      <c r="AL146" s="129"/>
      <c r="AM146" s="129"/>
      <c r="AN146" s="129"/>
      <c r="AO146" s="129"/>
      <c r="AP146" s="129"/>
      <c r="AQ146" s="129"/>
      <c r="AR146" s="129"/>
      <c r="AS146" s="129"/>
      <c r="AT146" s="129"/>
    </row>
    <row r="147" spans="3:46" x14ac:dyDescent="0.15">
      <c r="C147" s="129"/>
      <c r="D147" s="129"/>
      <c r="E147" s="129"/>
      <c r="F147" s="129"/>
      <c r="G147" s="129"/>
      <c r="H147" s="129"/>
      <c r="I147" s="129"/>
      <c r="J147" s="129"/>
      <c r="K147" s="129"/>
      <c r="L147" s="129"/>
      <c r="M147" s="129"/>
      <c r="N147" s="129"/>
      <c r="O147" s="129"/>
      <c r="P147" s="129"/>
      <c r="Q147" s="129"/>
      <c r="R147" s="129"/>
      <c r="S147" s="129"/>
      <c r="T147" s="129"/>
      <c r="U147" s="129"/>
      <c r="V147" s="129"/>
      <c r="W147" s="129"/>
      <c r="X147" s="129"/>
      <c r="Y147" s="129"/>
      <c r="Z147" s="129"/>
      <c r="AA147" s="129"/>
      <c r="AB147" s="129"/>
      <c r="AC147" s="129"/>
      <c r="AD147" s="129"/>
      <c r="AE147" s="129"/>
      <c r="AF147" s="129"/>
      <c r="AG147" s="129"/>
      <c r="AH147" s="129"/>
      <c r="AI147" s="129"/>
      <c r="AJ147" s="129"/>
      <c r="AK147" s="129"/>
      <c r="AL147" s="129"/>
      <c r="AM147" s="129"/>
      <c r="AN147" s="129"/>
      <c r="AO147" s="129"/>
      <c r="AP147" s="129"/>
      <c r="AQ147" s="129"/>
      <c r="AR147" s="129"/>
      <c r="AS147" s="129"/>
      <c r="AT147" s="129"/>
    </row>
    <row r="148" spans="3:46" x14ac:dyDescent="0.15">
      <c r="C148" s="129"/>
      <c r="D148" s="129"/>
      <c r="E148" s="129"/>
      <c r="F148" s="129"/>
      <c r="G148" s="129"/>
      <c r="H148" s="129"/>
      <c r="I148" s="129"/>
      <c r="J148" s="129"/>
      <c r="K148" s="129"/>
      <c r="L148" s="129"/>
      <c r="M148" s="129"/>
      <c r="N148" s="129"/>
      <c r="O148" s="129"/>
      <c r="P148" s="129"/>
      <c r="Q148" s="129"/>
      <c r="R148" s="129"/>
      <c r="S148" s="129"/>
      <c r="T148" s="129"/>
      <c r="U148" s="129"/>
      <c r="V148" s="129"/>
      <c r="W148" s="129"/>
      <c r="X148" s="129"/>
      <c r="Y148" s="129"/>
      <c r="Z148" s="129"/>
      <c r="AA148" s="129"/>
      <c r="AB148" s="129"/>
      <c r="AC148" s="129"/>
      <c r="AD148" s="129"/>
      <c r="AE148" s="129"/>
      <c r="AF148" s="129"/>
      <c r="AG148" s="129"/>
      <c r="AH148" s="129"/>
      <c r="AI148" s="129"/>
      <c r="AJ148" s="129"/>
      <c r="AK148" s="129"/>
      <c r="AL148" s="129"/>
      <c r="AM148" s="129"/>
      <c r="AN148" s="129"/>
      <c r="AO148" s="129"/>
      <c r="AP148" s="129"/>
      <c r="AQ148" s="129"/>
      <c r="AR148" s="129"/>
      <c r="AS148" s="129"/>
      <c r="AT148" s="129"/>
    </row>
    <row r="149" spans="3:46" x14ac:dyDescent="0.15">
      <c r="C149" s="129"/>
      <c r="D149" s="129"/>
      <c r="E149" s="129"/>
      <c r="F149" s="129"/>
      <c r="G149" s="129"/>
      <c r="H149" s="129"/>
      <c r="I149" s="129"/>
      <c r="J149" s="129"/>
      <c r="K149" s="129"/>
      <c r="L149" s="129"/>
      <c r="M149" s="129"/>
      <c r="N149" s="129"/>
      <c r="O149" s="129"/>
      <c r="P149" s="129"/>
      <c r="Q149" s="129"/>
      <c r="R149" s="129"/>
      <c r="S149" s="129"/>
      <c r="T149" s="129"/>
      <c r="U149" s="129"/>
      <c r="V149" s="129"/>
      <c r="W149" s="129"/>
      <c r="X149" s="129"/>
      <c r="Y149" s="129"/>
      <c r="Z149" s="129"/>
      <c r="AA149" s="129"/>
      <c r="AB149" s="129"/>
      <c r="AC149" s="129"/>
      <c r="AD149" s="129"/>
      <c r="AE149" s="129"/>
      <c r="AF149" s="129"/>
      <c r="AG149" s="129"/>
      <c r="AH149" s="129"/>
      <c r="AI149" s="129"/>
      <c r="AJ149" s="129"/>
      <c r="AK149" s="129"/>
      <c r="AL149" s="129"/>
      <c r="AM149" s="129"/>
      <c r="AN149" s="129"/>
      <c r="AO149" s="129"/>
      <c r="AP149" s="129"/>
      <c r="AQ149" s="129"/>
      <c r="AR149" s="129"/>
      <c r="AS149" s="129"/>
      <c r="AT149" s="129"/>
    </row>
    <row r="150" spans="3:46" x14ac:dyDescent="0.15">
      <c r="C150" s="129"/>
      <c r="D150" s="129"/>
      <c r="E150" s="129"/>
      <c r="F150" s="129"/>
      <c r="G150" s="129"/>
      <c r="H150" s="129"/>
      <c r="I150" s="129"/>
      <c r="J150" s="129"/>
      <c r="K150" s="129"/>
      <c r="L150" s="129"/>
      <c r="M150" s="129"/>
      <c r="N150" s="129"/>
      <c r="O150" s="129"/>
      <c r="P150" s="129"/>
      <c r="Q150" s="129"/>
      <c r="R150" s="129"/>
      <c r="S150" s="129"/>
      <c r="T150" s="129"/>
      <c r="U150" s="129"/>
      <c r="V150" s="129"/>
      <c r="W150" s="129"/>
      <c r="X150" s="129"/>
      <c r="Y150" s="129"/>
      <c r="Z150" s="129"/>
      <c r="AA150" s="129"/>
      <c r="AB150" s="129"/>
      <c r="AC150" s="129"/>
      <c r="AD150" s="129"/>
      <c r="AE150" s="129"/>
      <c r="AF150" s="129"/>
      <c r="AG150" s="129"/>
      <c r="AH150" s="129"/>
      <c r="AI150" s="129"/>
      <c r="AJ150" s="129"/>
      <c r="AK150" s="129"/>
      <c r="AL150" s="129"/>
      <c r="AM150" s="129"/>
      <c r="AN150" s="129"/>
      <c r="AO150" s="129"/>
      <c r="AP150" s="129"/>
      <c r="AQ150" s="129"/>
      <c r="AR150" s="129"/>
      <c r="AS150" s="129"/>
      <c r="AT150" s="129"/>
    </row>
    <row r="151" spans="3:46" x14ac:dyDescent="0.15">
      <c r="C151" s="129"/>
      <c r="D151" s="129"/>
      <c r="E151" s="129"/>
      <c r="F151" s="129"/>
      <c r="G151" s="129"/>
      <c r="H151" s="129"/>
      <c r="I151" s="129"/>
      <c r="J151" s="129"/>
      <c r="K151" s="129"/>
      <c r="L151" s="129"/>
      <c r="M151" s="129"/>
      <c r="N151" s="129"/>
      <c r="O151" s="129"/>
      <c r="P151" s="129"/>
      <c r="Q151" s="129"/>
      <c r="R151" s="129"/>
      <c r="S151" s="129"/>
      <c r="T151" s="129"/>
      <c r="U151" s="129"/>
      <c r="V151" s="129"/>
      <c r="W151" s="129"/>
      <c r="X151" s="129"/>
      <c r="Y151" s="129"/>
      <c r="Z151" s="129"/>
      <c r="AA151" s="129"/>
      <c r="AB151" s="129"/>
      <c r="AC151" s="129"/>
      <c r="AD151" s="129"/>
      <c r="AE151" s="129"/>
      <c r="AF151" s="129"/>
      <c r="AG151" s="129"/>
      <c r="AH151" s="129"/>
      <c r="AI151" s="129"/>
      <c r="AJ151" s="129"/>
      <c r="AK151" s="129"/>
      <c r="AL151" s="129"/>
      <c r="AM151" s="129"/>
      <c r="AN151" s="129"/>
      <c r="AO151" s="129"/>
      <c r="AP151" s="129"/>
      <c r="AQ151" s="129"/>
      <c r="AR151" s="129"/>
      <c r="AS151" s="129"/>
      <c r="AT151" s="129"/>
    </row>
    <row r="152" spans="3:46" x14ac:dyDescent="0.15">
      <c r="C152" s="129"/>
      <c r="D152" s="129"/>
      <c r="E152" s="129"/>
      <c r="F152" s="129"/>
      <c r="G152" s="129"/>
      <c r="H152" s="129"/>
      <c r="I152" s="129"/>
      <c r="J152" s="129"/>
      <c r="K152" s="129"/>
      <c r="L152" s="129"/>
      <c r="M152" s="129"/>
      <c r="N152" s="129"/>
      <c r="O152" s="129"/>
      <c r="P152" s="129"/>
      <c r="Q152" s="129"/>
      <c r="R152" s="129"/>
      <c r="S152" s="129"/>
      <c r="T152" s="129"/>
      <c r="U152" s="129"/>
      <c r="V152" s="129"/>
      <c r="W152" s="129"/>
      <c r="X152" s="129"/>
      <c r="Y152" s="129"/>
      <c r="Z152" s="129"/>
      <c r="AA152" s="129"/>
      <c r="AB152" s="129"/>
      <c r="AC152" s="129"/>
      <c r="AD152" s="129"/>
      <c r="AE152" s="129"/>
      <c r="AF152" s="129"/>
      <c r="AG152" s="129"/>
      <c r="AH152" s="129"/>
      <c r="AI152" s="129"/>
      <c r="AJ152" s="129"/>
      <c r="AK152" s="129"/>
      <c r="AL152" s="129"/>
      <c r="AM152" s="129"/>
      <c r="AN152" s="129"/>
      <c r="AO152" s="129"/>
      <c r="AP152" s="129"/>
      <c r="AQ152" s="129"/>
      <c r="AR152" s="129"/>
      <c r="AS152" s="129"/>
      <c r="AT152" s="129"/>
    </row>
    <row r="153" spans="3:46" x14ac:dyDescent="0.15">
      <c r="C153" s="129"/>
      <c r="D153" s="129"/>
      <c r="E153" s="129"/>
      <c r="F153" s="129"/>
      <c r="G153" s="129"/>
      <c r="H153" s="129"/>
      <c r="I153" s="129"/>
      <c r="J153" s="129"/>
      <c r="K153" s="129"/>
      <c r="L153" s="129"/>
      <c r="M153" s="129"/>
      <c r="N153" s="129"/>
      <c r="O153" s="129"/>
      <c r="P153" s="129"/>
      <c r="Q153" s="129"/>
      <c r="R153" s="129"/>
      <c r="S153" s="129"/>
      <c r="T153" s="129"/>
      <c r="U153" s="129"/>
      <c r="V153" s="129"/>
      <c r="W153" s="129"/>
      <c r="X153" s="129"/>
      <c r="Y153" s="129"/>
      <c r="Z153" s="129"/>
      <c r="AA153" s="129"/>
      <c r="AB153" s="129"/>
      <c r="AC153" s="129"/>
      <c r="AD153" s="129"/>
      <c r="AE153" s="129"/>
      <c r="AF153" s="129"/>
      <c r="AG153" s="129"/>
      <c r="AH153" s="129"/>
      <c r="AI153" s="129"/>
      <c r="AJ153" s="129"/>
      <c r="AK153" s="129"/>
      <c r="AL153" s="129"/>
      <c r="AM153" s="129"/>
      <c r="AN153" s="129"/>
      <c r="AO153" s="129"/>
      <c r="AP153" s="129"/>
      <c r="AQ153" s="129"/>
      <c r="AR153" s="129"/>
      <c r="AS153" s="129"/>
      <c r="AT153" s="129"/>
    </row>
    <row r="154" spans="3:46" x14ac:dyDescent="0.15">
      <c r="C154" s="129"/>
      <c r="D154" s="129"/>
      <c r="E154" s="129"/>
      <c r="F154" s="129"/>
      <c r="G154" s="129"/>
      <c r="H154" s="129"/>
      <c r="I154" s="129"/>
      <c r="J154" s="129"/>
      <c r="K154" s="129"/>
      <c r="L154" s="129"/>
      <c r="M154" s="129"/>
      <c r="N154" s="129"/>
      <c r="O154" s="129"/>
      <c r="P154" s="129"/>
      <c r="Q154" s="129"/>
      <c r="R154" s="129"/>
      <c r="S154" s="129"/>
      <c r="T154" s="129"/>
      <c r="U154" s="129"/>
      <c r="V154" s="129"/>
      <c r="W154" s="129"/>
      <c r="X154" s="129"/>
      <c r="Y154" s="129"/>
      <c r="Z154" s="129"/>
      <c r="AA154" s="129"/>
      <c r="AB154" s="129"/>
      <c r="AC154" s="129"/>
      <c r="AD154" s="129"/>
      <c r="AE154" s="129"/>
      <c r="AF154" s="129"/>
      <c r="AG154" s="129"/>
      <c r="AH154" s="129"/>
      <c r="AI154" s="129"/>
      <c r="AJ154" s="129"/>
      <c r="AK154" s="129"/>
      <c r="AL154" s="129"/>
      <c r="AM154" s="129"/>
      <c r="AN154" s="129"/>
      <c r="AO154" s="129"/>
      <c r="AP154" s="129"/>
      <c r="AQ154" s="129"/>
      <c r="AR154" s="129"/>
      <c r="AS154" s="129"/>
      <c r="AT154" s="129"/>
    </row>
    <row r="155" spans="3:46" x14ac:dyDescent="0.15">
      <c r="C155" s="129"/>
      <c r="D155" s="129"/>
      <c r="E155" s="129"/>
      <c r="F155" s="129"/>
      <c r="G155" s="129"/>
      <c r="H155" s="129"/>
      <c r="I155" s="129"/>
      <c r="J155" s="129"/>
      <c r="K155" s="129"/>
      <c r="L155" s="129"/>
      <c r="M155" s="129"/>
      <c r="N155" s="129"/>
      <c r="O155" s="129"/>
      <c r="P155" s="129"/>
      <c r="Q155" s="129"/>
      <c r="R155" s="129"/>
      <c r="S155" s="129"/>
      <c r="T155" s="129"/>
      <c r="U155" s="129"/>
      <c r="V155" s="129"/>
      <c r="W155" s="129"/>
      <c r="X155" s="129"/>
      <c r="Y155" s="129"/>
      <c r="Z155" s="129"/>
      <c r="AA155" s="129"/>
      <c r="AB155" s="129"/>
      <c r="AC155" s="129"/>
      <c r="AD155" s="129"/>
      <c r="AE155" s="129"/>
      <c r="AF155" s="129"/>
      <c r="AG155" s="129"/>
      <c r="AH155" s="129"/>
      <c r="AI155" s="129"/>
      <c r="AJ155" s="129"/>
      <c r="AK155" s="129"/>
      <c r="AL155" s="129"/>
      <c r="AM155" s="129"/>
      <c r="AN155" s="129"/>
      <c r="AO155" s="129"/>
      <c r="AP155" s="129"/>
      <c r="AQ155" s="129"/>
      <c r="AR155" s="129"/>
      <c r="AS155" s="129"/>
      <c r="AT155" s="129"/>
    </row>
    <row r="156" spans="3:46" x14ac:dyDescent="0.15">
      <c r="C156" s="129"/>
      <c r="D156" s="129"/>
      <c r="E156" s="129"/>
      <c r="F156" s="129"/>
      <c r="G156" s="129"/>
      <c r="H156" s="129"/>
      <c r="I156" s="129"/>
      <c r="J156" s="129"/>
      <c r="K156" s="129"/>
      <c r="L156" s="129"/>
      <c r="M156" s="129"/>
      <c r="N156" s="129"/>
      <c r="O156" s="129"/>
      <c r="P156" s="129"/>
      <c r="Q156" s="129"/>
      <c r="R156" s="129"/>
      <c r="S156" s="129"/>
      <c r="T156" s="129"/>
      <c r="U156" s="129"/>
      <c r="V156" s="129"/>
      <c r="W156" s="129"/>
      <c r="X156" s="129"/>
      <c r="Y156" s="129"/>
      <c r="Z156" s="129"/>
      <c r="AA156" s="129"/>
      <c r="AB156" s="129"/>
      <c r="AC156" s="129"/>
      <c r="AD156" s="129"/>
      <c r="AE156" s="129"/>
      <c r="AF156" s="129"/>
      <c r="AG156" s="129"/>
      <c r="AH156" s="129"/>
      <c r="AI156" s="129"/>
      <c r="AJ156" s="129"/>
      <c r="AK156" s="129"/>
      <c r="AL156" s="129"/>
      <c r="AM156" s="129"/>
      <c r="AN156" s="129"/>
      <c r="AO156" s="129"/>
      <c r="AP156" s="129"/>
      <c r="AQ156" s="129"/>
      <c r="AR156" s="129"/>
      <c r="AS156" s="129"/>
      <c r="AT156" s="129"/>
    </row>
    <row r="157" spans="3:46" x14ac:dyDescent="0.15">
      <c r="C157" s="129"/>
      <c r="D157" s="129"/>
      <c r="E157" s="129"/>
      <c r="F157" s="129"/>
      <c r="G157" s="129"/>
      <c r="H157" s="129"/>
      <c r="I157" s="129"/>
      <c r="J157" s="129"/>
      <c r="K157" s="129"/>
      <c r="L157" s="129"/>
      <c r="M157" s="129"/>
      <c r="N157" s="129"/>
      <c r="O157" s="129"/>
      <c r="P157" s="129"/>
      <c r="Q157" s="129"/>
      <c r="R157" s="129"/>
      <c r="S157" s="129"/>
      <c r="T157" s="129"/>
      <c r="U157" s="129"/>
      <c r="V157" s="129"/>
      <c r="W157" s="129"/>
      <c r="X157" s="129"/>
      <c r="Y157" s="129"/>
      <c r="Z157" s="129"/>
      <c r="AA157" s="129"/>
      <c r="AB157" s="129"/>
      <c r="AC157" s="129"/>
      <c r="AD157" s="129"/>
      <c r="AE157" s="129"/>
      <c r="AF157" s="129"/>
      <c r="AG157" s="129"/>
      <c r="AH157" s="129"/>
      <c r="AI157" s="129"/>
      <c r="AJ157" s="129"/>
      <c r="AK157" s="129"/>
      <c r="AL157" s="129"/>
      <c r="AM157" s="129"/>
      <c r="AN157" s="129"/>
      <c r="AO157" s="129"/>
      <c r="AP157" s="129"/>
      <c r="AQ157" s="129"/>
      <c r="AR157" s="129"/>
      <c r="AS157" s="129"/>
      <c r="AT157" s="129"/>
    </row>
    <row r="158" spans="3:46" x14ac:dyDescent="0.15">
      <c r="C158" s="129"/>
      <c r="D158" s="129"/>
      <c r="E158" s="129"/>
      <c r="F158" s="129"/>
      <c r="G158" s="129"/>
      <c r="H158" s="129"/>
      <c r="I158" s="129"/>
      <c r="J158" s="129"/>
      <c r="K158" s="129"/>
      <c r="L158" s="129"/>
      <c r="M158" s="129"/>
      <c r="N158" s="129"/>
      <c r="O158" s="129"/>
      <c r="P158" s="129"/>
      <c r="Q158" s="129"/>
      <c r="R158" s="129"/>
      <c r="S158" s="129"/>
      <c r="T158" s="129"/>
      <c r="U158" s="129"/>
      <c r="V158" s="129"/>
      <c r="W158" s="129"/>
      <c r="X158" s="129"/>
      <c r="Y158" s="129"/>
      <c r="Z158" s="129"/>
      <c r="AA158" s="129"/>
      <c r="AB158" s="129"/>
      <c r="AC158" s="129"/>
      <c r="AD158" s="129"/>
      <c r="AE158" s="129"/>
      <c r="AF158" s="129"/>
      <c r="AG158" s="129"/>
      <c r="AH158" s="129"/>
      <c r="AI158" s="129"/>
      <c r="AJ158" s="129"/>
      <c r="AK158" s="129"/>
      <c r="AL158" s="129"/>
      <c r="AM158" s="129"/>
      <c r="AN158" s="129"/>
      <c r="AO158" s="129"/>
      <c r="AP158" s="129"/>
      <c r="AQ158" s="129"/>
      <c r="AR158" s="129"/>
      <c r="AS158" s="129"/>
      <c r="AT158" s="129"/>
    </row>
    <row r="159" spans="3:46" x14ac:dyDescent="0.15">
      <c r="C159" s="129"/>
      <c r="D159" s="129"/>
      <c r="E159" s="129"/>
      <c r="F159" s="129"/>
      <c r="G159" s="129"/>
      <c r="H159" s="129"/>
      <c r="I159" s="129"/>
      <c r="J159" s="129"/>
      <c r="K159" s="129"/>
      <c r="L159" s="129"/>
      <c r="M159" s="129"/>
      <c r="N159" s="129"/>
      <c r="O159" s="129"/>
      <c r="P159" s="129"/>
      <c r="Q159" s="129"/>
      <c r="R159" s="129"/>
      <c r="S159" s="129"/>
      <c r="T159" s="129"/>
      <c r="U159" s="129"/>
      <c r="V159" s="129"/>
      <c r="W159" s="129"/>
      <c r="X159" s="129"/>
      <c r="Y159" s="129"/>
      <c r="Z159" s="129"/>
      <c r="AA159" s="129"/>
      <c r="AB159" s="129"/>
      <c r="AC159" s="129"/>
      <c r="AD159" s="129"/>
      <c r="AE159" s="129"/>
      <c r="AF159" s="129"/>
      <c r="AG159" s="129"/>
      <c r="AH159" s="129"/>
      <c r="AI159" s="129"/>
      <c r="AJ159" s="129"/>
      <c r="AK159" s="129"/>
      <c r="AL159" s="129"/>
      <c r="AM159" s="129"/>
      <c r="AN159" s="129"/>
      <c r="AO159" s="129"/>
      <c r="AP159" s="129"/>
      <c r="AQ159" s="129"/>
      <c r="AR159" s="129"/>
      <c r="AS159" s="129"/>
      <c r="AT159" s="129"/>
    </row>
    <row r="160" spans="3:46" x14ac:dyDescent="0.15">
      <c r="C160" s="129"/>
      <c r="D160" s="129"/>
      <c r="E160" s="129"/>
      <c r="F160" s="129"/>
      <c r="G160" s="129"/>
      <c r="H160" s="129"/>
      <c r="I160" s="129"/>
      <c r="J160" s="129"/>
      <c r="K160" s="129"/>
      <c r="L160" s="129"/>
      <c r="M160" s="129"/>
      <c r="N160" s="129"/>
      <c r="O160" s="129"/>
      <c r="P160" s="129"/>
      <c r="Q160" s="129"/>
      <c r="R160" s="129"/>
      <c r="S160" s="129"/>
      <c r="T160" s="129"/>
      <c r="U160" s="129"/>
      <c r="V160" s="129"/>
      <c r="W160" s="129"/>
      <c r="X160" s="129"/>
      <c r="Y160" s="129"/>
      <c r="Z160" s="129"/>
      <c r="AA160" s="129"/>
      <c r="AB160" s="129"/>
      <c r="AC160" s="129"/>
      <c r="AD160" s="129"/>
      <c r="AE160" s="129"/>
      <c r="AF160" s="129"/>
      <c r="AG160" s="129"/>
      <c r="AH160" s="129"/>
      <c r="AI160" s="129"/>
      <c r="AJ160" s="129"/>
      <c r="AK160" s="129"/>
      <c r="AL160" s="129"/>
      <c r="AM160" s="129"/>
      <c r="AN160" s="129"/>
      <c r="AO160" s="129"/>
      <c r="AP160" s="129"/>
      <c r="AQ160" s="129"/>
      <c r="AR160" s="129"/>
      <c r="AS160" s="129"/>
      <c r="AT160" s="129"/>
    </row>
    <row r="161" spans="3:46" x14ac:dyDescent="0.15">
      <c r="C161" s="129"/>
      <c r="D161" s="129"/>
      <c r="E161" s="129"/>
      <c r="F161" s="129"/>
      <c r="G161" s="129"/>
      <c r="H161" s="129"/>
      <c r="I161" s="129"/>
      <c r="J161" s="129"/>
      <c r="K161" s="129"/>
      <c r="L161" s="129"/>
      <c r="M161" s="129"/>
      <c r="N161" s="129"/>
      <c r="O161" s="129"/>
      <c r="P161" s="129"/>
      <c r="Q161" s="129"/>
      <c r="R161" s="129"/>
      <c r="S161" s="129"/>
      <c r="T161" s="129"/>
      <c r="U161" s="129"/>
      <c r="V161" s="129"/>
      <c r="W161" s="129"/>
      <c r="X161" s="129"/>
      <c r="Y161" s="129"/>
      <c r="Z161" s="129"/>
      <c r="AA161" s="129"/>
      <c r="AB161" s="129"/>
      <c r="AC161" s="129"/>
      <c r="AD161" s="129"/>
      <c r="AE161" s="129"/>
      <c r="AF161" s="129"/>
      <c r="AG161" s="129"/>
      <c r="AH161" s="129"/>
      <c r="AI161" s="129"/>
      <c r="AJ161" s="129"/>
      <c r="AK161" s="129"/>
      <c r="AL161" s="129"/>
      <c r="AM161" s="129"/>
      <c r="AN161" s="129"/>
      <c r="AO161" s="129"/>
      <c r="AP161" s="129"/>
      <c r="AQ161" s="129"/>
      <c r="AR161" s="129"/>
      <c r="AS161" s="129"/>
      <c r="AT161" s="129"/>
    </row>
    <row r="162" spans="3:46" x14ac:dyDescent="0.15">
      <c r="C162" s="129"/>
      <c r="D162" s="129"/>
      <c r="E162" s="129"/>
      <c r="F162" s="129"/>
      <c r="G162" s="129"/>
      <c r="H162" s="129"/>
      <c r="I162" s="129"/>
      <c r="J162" s="129"/>
      <c r="K162" s="129"/>
      <c r="L162" s="129"/>
      <c r="M162" s="129"/>
      <c r="N162" s="129"/>
      <c r="O162" s="129"/>
      <c r="P162" s="129"/>
      <c r="Q162" s="129"/>
      <c r="R162" s="129"/>
      <c r="S162" s="129"/>
      <c r="T162" s="129"/>
      <c r="U162" s="129"/>
      <c r="V162" s="129"/>
      <c r="W162" s="129"/>
      <c r="X162" s="129"/>
      <c r="Y162" s="129"/>
      <c r="Z162" s="129"/>
      <c r="AA162" s="129"/>
      <c r="AB162" s="129"/>
      <c r="AC162" s="129"/>
      <c r="AD162" s="129"/>
      <c r="AE162" s="129"/>
      <c r="AF162" s="129"/>
      <c r="AG162" s="129"/>
      <c r="AH162" s="129"/>
      <c r="AI162" s="129"/>
      <c r="AJ162" s="129"/>
      <c r="AK162" s="129"/>
      <c r="AL162" s="129"/>
      <c r="AM162" s="129"/>
      <c r="AN162" s="129"/>
      <c r="AO162" s="129"/>
      <c r="AP162" s="129"/>
      <c r="AQ162" s="129"/>
      <c r="AR162" s="129"/>
      <c r="AS162" s="129"/>
      <c r="AT162" s="129"/>
    </row>
    <row r="163" spans="3:46" x14ac:dyDescent="0.15">
      <c r="C163" s="129"/>
      <c r="D163" s="129"/>
      <c r="E163" s="129"/>
      <c r="F163" s="129"/>
      <c r="G163" s="129"/>
      <c r="H163" s="129"/>
      <c r="I163" s="129"/>
      <c r="J163" s="129"/>
      <c r="K163" s="129"/>
      <c r="L163" s="129"/>
      <c r="M163" s="129"/>
      <c r="N163" s="129"/>
      <c r="O163" s="129"/>
      <c r="P163" s="129"/>
      <c r="Q163" s="129"/>
      <c r="R163" s="129"/>
      <c r="S163" s="129"/>
      <c r="T163" s="129"/>
      <c r="U163" s="129"/>
      <c r="V163" s="129"/>
      <c r="W163" s="129"/>
      <c r="X163" s="129"/>
      <c r="Y163" s="129"/>
      <c r="Z163" s="129"/>
      <c r="AA163" s="129"/>
      <c r="AB163" s="129"/>
      <c r="AC163" s="129"/>
      <c r="AD163" s="129"/>
      <c r="AE163" s="129"/>
      <c r="AF163" s="129"/>
      <c r="AG163" s="129"/>
      <c r="AH163" s="129"/>
      <c r="AI163" s="129"/>
      <c r="AJ163" s="129"/>
      <c r="AK163" s="129"/>
      <c r="AL163" s="129"/>
      <c r="AM163" s="129"/>
      <c r="AN163" s="129"/>
      <c r="AO163" s="129"/>
      <c r="AP163" s="129"/>
      <c r="AQ163" s="129"/>
      <c r="AR163" s="129"/>
      <c r="AS163" s="129"/>
      <c r="AT163" s="129"/>
    </row>
    <row r="164" spans="3:46" x14ac:dyDescent="0.15">
      <c r="C164" s="129"/>
      <c r="D164" s="129"/>
      <c r="E164" s="129"/>
      <c r="F164" s="129"/>
      <c r="G164" s="129"/>
      <c r="H164" s="129"/>
      <c r="I164" s="129"/>
      <c r="J164" s="129"/>
      <c r="K164" s="129"/>
      <c r="L164" s="129"/>
      <c r="M164" s="129"/>
      <c r="N164" s="129"/>
      <c r="O164" s="129"/>
      <c r="P164" s="129"/>
      <c r="Q164" s="129"/>
      <c r="R164" s="129"/>
      <c r="S164" s="129"/>
      <c r="T164" s="129"/>
      <c r="U164" s="129"/>
      <c r="V164" s="129"/>
      <c r="W164" s="129"/>
      <c r="X164" s="129"/>
      <c r="Y164" s="129"/>
      <c r="Z164" s="129"/>
      <c r="AA164" s="129"/>
      <c r="AB164" s="129"/>
      <c r="AC164" s="129"/>
      <c r="AD164" s="129"/>
      <c r="AE164" s="129"/>
      <c r="AF164" s="129"/>
      <c r="AG164" s="129"/>
      <c r="AH164" s="129"/>
      <c r="AI164" s="129"/>
      <c r="AJ164" s="129"/>
      <c r="AK164" s="129"/>
      <c r="AL164" s="129"/>
      <c r="AM164" s="129"/>
      <c r="AN164" s="129"/>
      <c r="AO164" s="129"/>
      <c r="AP164" s="129"/>
      <c r="AQ164" s="129"/>
      <c r="AR164" s="129"/>
      <c r="AS164" s="129"/>
      <c r="AT164" s="129"/>
    </row>
    <row r="165" spans="3:46" x14ac:dyDescent="0.15">
      <c r="C165" s="129"/>
      <c r="D165" s="129"/>
      <c r="E165" s="129"/>
      <c r="F165" s="129"/>
      <c r="G165" s="129"/>
      <c r="H165" s="129"/>
      <c r="I165" s="129"/>
      <c r="J165" s="129"/>
      <c r="K165" s="129"/>
      <c r="L165" s="129"/>
      <c r="M165" s="129"/>
      <c r="N165" s="129"/>
      <c r="O165" s="129"/>
      <c r="P165" s="129"/>
      <c r="Q165" s="129"/>
      <c r="R165" s="129"/>
      <c r="S165" s="129"/>
      <c r="T165" s="129"/>
      <c r="U165" s="129"/>
      <c r="V165" s="129"/>
      <c r="W165" s="129"/>
      <c r="X165" s="129"/>
      <c r="Y165" s="129"/>
      <c r="Z165" s="129"/>
      <c r="AA165" s="129"/>
      <c r="AB165" s="129"/>
      <c r="AC165" s="129"/>
      <c r="AD165" s="129"/>
      <c r="AE165" s="129"/>
      <c r="AF165" s="129"/>
      <c r="AG165" s="129"/>
      <c r="AH165" s="129"/>
      <c r="AI165" s="129"/>
      <c r="AJ165" s="129"/>
      <c r="AK165" s="129"/>
      <c r="AL165" s="129"/>
      <c r="AM165" s="129"/>
      <c r="AN165" s="129"/>
      <c r="AO165" s="129"/>
      <c r="AP165" s="129"/>
      <c r="AQ165" s="129"/>
      <c r="AR165" s="129"/>
      <c r="AS165" s="129"/>
      <c r="AT165" s="129"/>
    </row>
    <row r="166" spans="3:46" x14ac:dyDescent="0.15">
      <c r="C166" s="129"/>
      <c r="D166" s="129"/>
      <c r="E166" s="129"/>
      <c r="F166" s="129"/>
      <c r="G166" s="129"/>
      <c r="H166" s="129"/>
      <c r="I166" s="129"/>
      <c r="J166" s="129"/>
      <c r="K166" s="129"/>
      <c r="L166" s="129"/>
      <c r="M166" s="129"/>
      <c r="N166" s="129"/>
      <c r="O166" s="129"/>
      <c r="P166" s="129"/>
      <c r="Q166" s="129"/>
      <c r="R166" s="129"/>
      <c r="S166" s="129"/>
      <c r="T166" s="129"/>
      <c r="U166" s="129"/>
      <c r="V166" s="129"/>
      <c r="W166" s="129"/>
      <c r="X166" s="129"/>
      <c r="Y166" s="129"/>
      <c r="Z166" s="129"/>
      <c r="AA166" s="129"/>
      <c r="AB166" s="129"/>
      <c r="AC166" s="129"/>
      <c r="AD166" s="129"/>
      <c r="AE166" s="129"/>
      <c r="AF166" s="129"/>
      <c r="AG166" s="129"/>
      <c r="AH166" s="129"/>
      <c r="AI166" s="129"/>
      <c r="AJ166" s="129"/>
      <c r="AK166" s="129"/>
      <c r="AL166" s="129"/>
      <c r="AM166" s="129"/>
      <c r="AN166" s="129"/>
      <c r="AO166" s="129"/>
      <c r="AP166" s="129"/>
      <c r="AQ166" s="129"/>
      <c r="AR166" s="129"/>
      <c r="AS166" s="129"/>
      <c r="AT166" s="129"/>
    </row>
    <row r="167" spans="3:46" x14ac:dyDescent="0.15">
      <c r="C167" s="129"/>
      <c r="D167" s="129"/>
      <c r="E167" s="129"/>
      <c r="F167" s="129"/>
      <c r="G167" s="129"/>
      <c r="H167" s="129"/>
      <c r="I167" s="129"/>
      <c r="J167" s="129"/>
      <c r="K167" s="129"/>
      <c r="L167" s="129"/>
      <c r="M167" s="129"/>
      <c r="N167" s="129"/>
      <c r="O167" s="129"/>
      <c r="P167" s="129"/>
      <c r="Q167" s="129"/>
      <c r="R167" s="129"/>
      <c r="S167" s="129"/>
      <c r="T167" s="129"/>
      <c r="U167" s="129"/>
      <c r="V167" s="129"/>
      <c r="W167" s="129"/>
      <c r="X167" s="129"/>
      <c r="Y167" s="129"/>
      <c r="Z167" s="129"/>
      <c r="AA167" s="129"/>
      <c r="AB167" s="129"/>
      <c r="AC167" s="129"/>
      <c r="AD167" s="129"/>
      <c r="AE167" s="129"/>
      <c r="AF167" s="129"/>
      <c r="AG167" s="129"/>
      <c r="AH167" s="129"/>
      <c r="AI167" s="129"/>
      <c r="AJ167" s="129"/>
      <c r="AK167" s="129"/>
      <c r="AL167" s="129"/>
      <c r="AM167" s="129"/>
      <c r="AN167" s="129"/>
      <c r="AO167" s="129"/>
      <c r="AP167" s="129"/>
      <c r="AQ167" s="129"/>
      <c r="AR167" s="129"/>
      <c r="AS167" s="129"/>
      <c r="AT167" s="129"/>
    </row>
    <row r="168" spans="3:46" x14ac:dyDescent="0.15">
      <c r="C168" s="129"/>
      <c r="D168" s="129"/>
      <c r="E168" s="129"/>
      <c r="F168" s="129"/>
      <c r="G168" s="129"/>
      <c r="H168" s="129"/>
      <c r="I168" s="129"/>
      <c r="J168" s="129"/>
      <c r="K168" s="129"/>
      <c r="L168" s="129"/>
      <c r="M168" s="129"/>
      <c r="N168" s="129"/>
      <c r="O168" s="129"/>
      <c r="P168" s="129"/>
      <c r="Q168" s="129"/>
      <c r="R168" s="129"/>
      <c r="S168" s="129"/>
      <c r="T168" s="129"/>
      <c r="U168" s="129"/>
      <c r="V168" s="129"/>
      <c r="W168" s="129"/>
      <c r="X168" s="129"/>
      <c r="Y168" s="129"/>
      <c r="Z168" s="129"/>
      <c r="AA168" s="129"/>
      <c r="AB168" s="129"/>
      <c r="AC168" s="129"/>
      <c r="AD168" s="129"/>
      <c r="AE168" s="129"/>
      <c r="AF168" s="129"/>
      <c r="AG168" s="129"/>
      <c r="AH168" s="129"/>
      <c r="AI168" s="129"/>
      <c r="AJ168" s="129"/>
      <c r="AK168" s="129"/>
      <c r="AL168" s="129"/>
      <c r="AM168" s="129"/>
      <c r="AN168" s="129"/>
      <c r="AO168" s="129"/>
      <c r="AP168" s="129"/>
      <c r="AQ168" s="129"/>
      <c r="AR168" s="129"/>
      <c r="AS168" s="129"/>
      <c r="AT168" s="129"/>
    </row>
    <row r="169" spans="3:46" x14ac:dyDescent="0.15">
      <c r="C169" s="129"/>
      <c r="D169" s="129"/>
      <c r="E169" s="129"/>
      <c r="F169" s="129"/>
      <c r="G169" s="129"/>
      <c r="H169" s="129"/>
      <c r="I169" s="129"/>
      <c r="J169" s="129"/>
      <c r="K169" s="129"/>
      <c r="L169" s="129"/>
      <c r="M169" s="129"/>
      <c r="N169" s="129"/>
      <c r="O169" s="129"/>
      <c r="P169" s="129"/>
      <c r="Q169" s="129"/>
      <c r="R169" s="129"/>
      <c r="S169" s="129"/>
      <c r="T169" s="129"/>
      <c r="U169" s="129"/>
      <c r="V169" s="129"/>
      <c r="W169" s="129"/>
      <c r="X169" s="129"/>
      <c r="Y169" s="129"/>
      <c r="Z169" s="129"/>
      <c r="AA169" s="129"/>
      <c r="AB169" s="129"/>
      <c r="AC169" s="129"/>
      <c r="AD169" s="129"/>
      <c r="AE169" s="129"/>
      <c r="AF169" s="129"/>
      <c r="AG169" s="129"/>
      <c r="AH169" s="129"/>
      <c r="AI169" s="129"/>
      <c r="AJ169" s="129"/>
      <c r="AK169" s="129"/>
      <c r="AL169" s="129"/>
      <c r="AM169" s="129"/>
      <c r="AN169" s="129"/>
      <c r="AO169" s="129"/>
      <c r="AP169" s="129"/>
      <c r="AQ169" s="129"/>
      <c r="AR169" s="129"/>
      <c r="AS169" s="129"/>
      <c r="AT169" s="129"/>
    </row>
    <row r="170" spans="3:46" x14ac:dyDescent="0.15">
      <c r="C170" s="129"/>
      <c r="D170" s="129"/>
      <c r="E170" s="129"/>
      <c r="F170" s="129"/>
      <c r="G170" s="129"/>
      <c r="H170" s="129"/>
      <c r="I170" s="129"/>
      <c r="J170" s="129"/>
      <c r="K170" s="129"/>
      <c r="L170" s="129"/>
      <c r="M170" s="129"/>
      <c r="N170" s="129"/>
      <c r="O170" s="129"/>
      <c r="P170" s="129"/>
      <c r="Q170" s="129"/>
      <c r="R170" s="129"/>
      <c r="S170" s="129"/>
      <c r="T170" s="129"/>
      <c r="U170" s="129"/>
      <c r="V170" s="129"/>
      <c r="W170" s="129"/>
      <c r="X170" s="129"/>
      <c r="Y170" s="129"/>
      <c r="Z170" s="129"/>
      <c r="AA170" s="129"/>
      <c r="AB170" s="129"/>
      <c r="AC170" s="129"/>
      <c r="AD170" s="129"/>
      <c r="AE170" s="129"/>
      <c r="AF170" s="129"/>
      <c r="AG170" s="129"/>
      <c r="AH170" s="129"/>
      <c r="AI170" s="129"/>
      <c r="AJ170" s="129"/>
      <c r="AK170" s="129"/>
      <c r="AL170" s="129"/>
      <c r="AM170" s="129"/>
      <c r="AN170" s="129"/>
      <c r="AO170" s="129"/>
      <c r="AP170" s="129"/>
      <c r="AQ170" s="129"/>
      <c r="AR170" s="129"/>
      <c r="AS170" s="129"/>
      <c r="AT170" s="129"/>
    </row>
    <row r="171" spans="3:46" x14ac:dyDescent="0.15">
      <c r="C171" s="129"/>
      <c r="D171" s="129"/>
      <c r="E171" s="129"/>
      <c r="F171" s="129"/>
      <c r="G171" s="129"/>
      <c r="H171" s="129"/>
      <c r="I171" s="129"/>
      <c r="J171" s="129"/>
      <c r="K171" s="129"/>
      <c r="L171" s="129"/>
      <c r="M171" s="129"/>
      <c r="N171" s="129"/>
      <c r="O171" s="129"/>
      <c r="P171" s="129"/>
      <c r="Q171" s="129"/>
      <c r="R171" s="129"/>
      <c r="S171" s="129"/>
      <c r="T171" s="129"/>
      <c r="U171" s="129"/>
      <c r="V171" s="129"/>
      <c r="W171" s="129"/>
      <c r="X171" s="129"/>
      <c r="Y171" s="129"/>
      <c r="Z171" s="129"/>
      <c r="AA171" s="129"/>
      <c r="AB171" s="129"/>
      <c r="AC171" s="129"/>
      <c r="AD171" s="129"/>
      <c r="AE171" s="129"/>
      <c r="AF171" s="129"/>
      <c r="AG171" s="129"/>
      <c r="AH171" s="129"/>
      <c r="AI171" s="129"/>
      <c r="AJ171" s="129"/>
      <c r="AK171" s="129"/>
      <c r="AL171" s="129"/>
      <c r="AM171" s="129"/>
      <c r="AN171" s="129"/>
      <c r="AO171" s="129"/>
      <c r="AP171" s="129"/>
      <c r="AQ171" s="129"/>
      <c r="AR171" s="129"/>
      <c r="AS171" s="129"/>
      <c r="AT171" s="129"/>
    </row>
  </sheetData>
  <sheetProtection algorithmName="SHA-512" hashValue="OgDJ0r0z41p1z4xDWmyK9BuX206jooJZnVfdesjAq5uwPbRE0v6xyWrYK5RuamUWtxwIAWxcLJK8NwXNaSmhmA==" saltValue="+88y6odsrvECfD8vF48FTw==" spinCount="100000" sheet="1" objects="1" scenarios="1"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0"/>
  <dimension ref="A1:M172"/>
  <sheetViews>
    <sheetView showGridLines="0" showRowColHeaders="0" workbookViewId="0">
      <selection activeCell="L18" sqref="L18"/>
    </sheetView>
  </sheetViews>
  <sheetFormatPr baseColWidth="10" defaultRowHeight="13" x14ac:dyDescent="0.15"/>
  <cols>
    <col min="1" max="16384" width="10.7109375" style="77"/>
  </cols>
  <sheetData>
    <row r="1" spans="1:13" s="67" customFormat="1" x14ac:dyDescent="0.15">
      <c r="A1" s="67" t="s">
        <v>120</v>
      </c>
      <c r="D1" s="67" t="s">
        <v>0</v>
      </c>
      <c r="E1" s="67" t="s">
        <v>31</v>
      </c>
      <c r="F1" s="67" t="s">
        <v>32</v>
      </c>
      <c r="G1" s="67" t="s">
        <v>33</v>
      </c>
      <c r="I1" s="67" t="s">
        <v>33</v>
      </c>
      <c r="L1" s="67" t="s">
        <v>109</v>
      </c>
    </row>
    <row r="2" spans="1:13" x14ac:dyDescent="0.15">
      <c r="A2" s="77" t="s">
        <v>121</v>
      </c>
      <c r="B2" s="77" t="s">
        <v>122</v>
      </c>
      <c r="D2" s="155" t="s">
        <v>12</v>
      </c>
      <c r="E2" s="155" t="s">
        <v>46</v>
      </c>
      <c r="F2" s="155" t="s">
        <v>44</v>
      </c>
      <c r="G2" s="155" t="s">
        <v>42</v>
      </c>
      <c r="I2" s="77" t="s">
        <v>42</v>
      </c>
      <c r="J2" s="77" t="s">
        <v>42</v>
      </c>
      <c r="L2" s="77" t="s">
        <v>65</v>
      </c>
      <c r="M2" s="77">
        <v>0</v>
      </c>
    </row>
    <row r="3" spans="1:13" x14ac:dyDescent="0.15">
      <c r="A3" s="77" t="s">
        <v>147</v>
      </c>
      <c r="B3" s="77" t="s">
        <v>150</v>
      </c>
      <c r="D3" s="155" t="s">
        <v>4</v>
      </c>
      <c r="E3" s="155" t="s">
        <v>45</v>
      </c>
      <c r="F3" s="155" t="s">
        <v>43</v>
      </c>
      <c r="G3" s="155" t="s">
        <v>43</v>
      </c>
      <c r="I3" s="77" t="s">
        <v>43</v>
      </c>
      <c r="J3" s="77" t="s">
        <v>130</v>
      </c>
      <c r="L3" s="77" t="s">
        <v>146</v>
      </c>
      <c r="M3" s="77">
        <v>1</v>
      </c>
    </row>
    <row r="4" spans="1:13" x14ac:dyDescent="0.15">
      <c r="A4" s="77" t="s">
        <v>157</v>
      </c>
      <c r="B4" s="77" t="s">
        <v>158</v>
      </c>
      <c r="D4" s="155"/>
      <c r="E4" s="155"/>
      <c r="F4" s="155"/>
      <c r="G4" s="155"/>
      <c r="L4" s="77" t="s">
        <v>151</v>
      </c>
      <c r="M4" s="77">
        <v>2</v>
      </c>
    </row>
    <row r="5" spans="1:13" x14ac:dyDescent="0.15">
      <c r="A5" s="77" t="s">
        <v>124</v>
      </c>
      <c r="B5" s="77" t="s">
        <v>125</v>
      </c>
      <c r="D5" s="155"/>
      <c r="E5" s="155"/>
      <c r="F5" s="155"/>
      <c r="G5" s="155"/>
      <c r="L5" s="77" t="s">
        <v>35</v>
      </c>
      <c r="M5" s="77">
        <v>3</v>
      </c>
    </row>
    <row r="6" spans="1:13" x14ac:dyDescent="0.15">
      <c r="A6" s="77" t="s">
        <v>126</v>
      </c>
      <c r="B6" s="77" t="s">
        <v>127</v>
      </c>
      <c r="D6" s="155"/>
      <c r="E6" s="155"/>
      <c r="F6" s="155"/>
      <c r="G6" s="155"/>
      <c r="L6" s="77" t="s">
        <v>36</v>
      </c>
      <c r="M6" s="77">
        <v>4</v>
      </c>
    </row>
    <row r="7" spans="1:13" x14ac:dyDescent="0.15">
      <c r="A7" s="77" t="s">
        <v>128</v>
      </c>
      <c r="B7" s="77" t="s">
        <v>129</v>
      </c>
      <c r="D7" s="155"/>
      <c r="E7" s="155"/>
      <c r="F7" s="155"/>
      <c r="G7" s="155"/>
      <c r="L7" s="77" t="s">
        <v>37</v>
      </c>
      <c r="M7" s="77">
        <v>5</v>
      </c>
    </row>
    <row r="8" spans="1:13" x14ac:dyDescent="0.15">
      <c r="A8" s="77" t="s">
        <v>131</v>
      </c>
      <c r="B8" s="77" t="s">
        <v>132</v>
      </c>
      <c r="D8" s="155"/>
      <c r="E8" s="155"/>
      <c r="F8" s="155"/>
      <c r="G8" s="155"/>
      <c r="I8" s="77" t="s">
        <v>41</v>
      </c>
      <c r="J8" s="77" t="s">
        <v>123</v>
      </c>
      <c r="L8" s="77" t="s">
        <v>38</v>
      </c>
      <c r="M8" s="77">
        <v>6</v>
      </c>
    </row>
    <row r="9" spans="1:13" x14ac:dyDescent="0.15">
      <c r="A9" s="77" t="s">
        <v>133</v>
      </c>
      <c r="B9" s="77" t="s">
        <v>134</v>
      </c>
      <c r="D9" s="155"/>
      <c r="E9" s="155"/>
      <c r="F9" s="155"/>
      <c r="G9" s="155"/>
      <c r="I9" s="77" t="s">
        <v>40</v>
      </c>
      <c r="J9" s="77" t="s">
        <v>40</v>
      </c>
    </row>
    <row r="10" spans="1:13" x14ac:dyDescent="0.15">
      <c r="D10" s="155"/>
      <c r="E10" s="155"/>
      <c r="F10" s="155"/>
      <c r="G10" s="155"/>
      <c r="I10" s="77" t="s">
        <v>176</v>
      </c>
      <c r="J10" s="77" t="s">
        <v>177</v>
      </c>
    </row>
    <row r="11" spans="1:13" x14ac:dyDescent="0.15">
      <c r="D11" s="155"/>
      <c r="E11" s="155"/>
      <c r="F11" s="155"/>
      <c r="G11" s="155"/>
    </row>
    <row r="18" spans="10:10" x14ac:dyDescent="0.15">
      <c r="J18" s="77" t="s">
        <v>181</v>
      </c>
    </row>
    <row r="19" spans="10:10" x14ac:dyDescent="0.15">
      <c r="J19" s="77" t="s">
        <v>26</v>
      </c>
    </row>
    <row r="20" spans="10:10" x14ac:dyDescent="0.15">
      <c r="J20" s="77" t="s">
        <v>29</v>
      </c>
    </row>
    <row r="21" spans="10:10" x14ac:dyDescent="0.15">
      <c r="J21" s="77" t="s">
        <v>171</v>
      </c>
    </row>
    <row r="22" spans="10:10" x14ac:dyDescent="0.15">
      <c r="J22" s="77" t="s">
        <v>29</v>
      </c>
    </row>
    <row r="23" spans="10:10" x14ac:dyDescent="0.15">
      <c r="J23" s="77" t="s">
        <v>172</v>
      </c>
    </row>
    <row r="24" spans="10:10" x14ac:dyDescent="0.15">
      <c r="J24" s="77" t="s">
        <v>173</v>
      </c>
    </row>
    <row r="25" spans="10:10" x14ac:dyDescent="0.15">
      <c r="J25" s="77" t="s">
        <v>175</v>
      </c>
    </row>
    <row r="26" spans="10:10" x14ac:dyDescent="0.15">
      <c r="J26" s="77" t="s">
        <v>90</v>
      </c>
    </row>
    <row r="35" spans="1:2" x14ac:dyDescent="0.15">
      <c r="A35" s="67"/>
    </row>
    <row r="41" spans="1:2" x14ac:dyDescent="0.15">
      <c r="B41" s="77" t="s">
        <v>186</v>
      </c>
    </row>
    <row r="42" spans="1:2" x14ac:dyDescent="0.15">
      <c r="B42" s="77" t="s">
        <v>186</v>
      </c>
    </row>
    <row r="43" spans="1:2" x14ac:dyDescent="0.15">
      <c r="B43" s="77" t="s">
        <v>186</v>
      </c>
    </row>
    <row r="44" spans="1:2" x14ac:dyDescent="0.15">
      <c r="B44" s="77" t="s">
        <v>186</v>
      </c>
    </row>
    <row r="45" spans="1:2" x14ac:dyDescent="0.15">
      <c r="B45" s="77" t="s">
        <v>26</v>
      </c>
    </row>
    <row r="46" spans="1:2" x14ac:dyDescent="0.15">
      <c r="B46" s="77" t="s">
        <v>26</v>
      </c>
    </row>
    <row r="47" spans="1:2" x14ac:dyDescent="0.15">
      <c r="B47" s="77" t="s">
        <v>26</v>
      </c>
    </row>
    <row r="48" spans="1:2" x14ac:dyDescent="0.15">
      <c r="B48" s="77" t="s">
        <v>26</v>
      </c>
    </row>
    <row r="49" spans="2:2" x14ac:dyDescent="0.15">
      <c r="B49" s="77" t="s">
        <v>178</v>
      </c>
    </row>
    <row r="50" spans="2:2" x14ac:dyDescent="0.15">
      <c r="B50" s="77" t="s">
        <v>178</v>
      </c>
    </row>
    <row r="51" spans="2:2" x14ac:dyDescent="0.15">
      <c r="B51" s="77" t="s">
        <v>178</v>
      </c>
    </row>
    <row r="52" spans="2:2" x14ac:dyDescent="0.15">
      <c r="B52" s="77" t="s">
        <v>178</v>
      </c>
    </row>
    <row r="53" spans="2:2" x14ac:dyDescent="0.15">
      <c r="B53" s="77" t="s">
        <v>29</v>
      </c>
    </row>
    <row r="54" spans="2:2" x14ac:dyDescent="0.15">
      <c r="B54" s="77" t="s">
        <v>29</v>
      </c>
    </row>
    <row r="55" spans="2:2" x14ac:dyDescent="0.15">
      <c r="B55" s="77" t="s">
        <v>29</v>
      </c>
    </row>
    <row r="56" spans="2:2" x14ac:dyDescent="0.15">
      <c r="B56" s="77" t="s">
        <v>29</v>
      </c>
    </row>
    <row r="57" spans="2:2" x14ac:dyDescent="0.15">
      <c r="B57" s="77" t="s">
        <v>83</v>
      </c>
    </row>
    <row r="58" spans="2:2" x14ac:dyDescent="0.15">
      <c r="B58" s="77" t="s">
        <v>83</v>
      </c>
    </row>
    <row r="59" spans="2:2" x14ac:dyDescent="0.15">
      <c r="B59" s="77" t="s">
        <v>83</v>
      </c>
    </row>
    <row r="60" spans="2:2" x14ac:dyDescent="0.15">
      <c r="B60" s="77" t="s">
        <v>83</v>
      </c>
    </row>
    <row r="61" spans="2:2" x14ac:dyDescent="0.15">
      <c r="B61" s="77" t="s">
        <v>172</v>
      </c>
    </row>
    <row r="62" spans="2:2" x14ac:dyDescent="0.15">
      <c r="B62" s="77" t="s">
        <v>172</v>
      </c>
    </row>
    <row r="63" spans="2:2" x14ac:dyDescent="0.15">
      <c r="B63" s="77" t="s">
        <v>172</v>
      </c>
    </row>
    <row r="64" spans="2:2" x14ac:dyDescent="0.15">
      <c r="B64" s="77" t="s">
        <v>172</v>
      </c>
    </row>
    <row r="65" spans="2:2" x14ac:dyDescent="0.15">
      <c r="B65" s="77" t="s">
        <v>14</v>
      </c>
    </row>
    <row r="66" spans="2:2" x14ac:dyDescent="0.15">
      <c r="B66" s="77" t="s">
        <v>14</v>
      </c>
    </row>
    <row r="67" spans="2:2" x14ac:dyDescent="0.15">
      <c r="B67" s="77" t="s">
        <v>14</v>
      </c>
    </row>
    <row r="68" spans="2:2" x14ac:dyDescent="0.15">
      <c r="B68" s="77" t="s">
        <v>14</v>
      </c>
    </row>
    <row r="69" spans="2:2" x14ac:dyDescent="0.15">
      <c r="B69" s="77" t="s">
        <v>84</v>
      </c>
    </row>
    <row r="70" spans="2:2" x14ac:dyDescent="0.15">
      <c r="B70" s="77" t="s">
        <v>84</v>
      </c>
    </row>
    <row r="71" spans="2:2" x14ac:dyDescent="0.15">
      <c r="B71" s="77" t="s">
        <v>84</v>
      </c>
    </row>
    <row r="72" spans="2:2" x14ac:dyDescent="0.15">
      <c r="B72" s="77" t="s">
        <v>84</v>
      </c>
    </row>
    <row r="73" spans="2:2" x14ac:dyDescent="0.15">
      <c r="B73" s="77" t="s">
        <v>12</v>
      </c>
    </row>
    <row r="74" spans="2:2" x14ac:dyDescent="0.15">
      <c r="B74" s="77" t="s">
        <v>12</v>
      </c>
    </row>
    <row r="75" spans="2:2" x14ac:dyDescent="0.15">
      <c r="B75" s="77" t="s">
        <v>12</v>
      </c>
    </row>
    <row r="76" spans="2:2" x14ac:dyDescent="0.15">
      <c r="B76" s="77" t="s">
        <v>12</v>
      </c>
    </row>
    <row r="77" spans="2:2" x14ac:dyDescent="0.15">
      <c r="B77" s="77" t="s">
        <v>143</v>
      </c>
    </row>
    <row r="78" spans="2:2" x14ac:dyDescent="0.15">
      <c r="B78" s="77" t="s">
        <v>143</v>
      </c>
    </row>
    <row r="79" spans="2:2" x14ac:dyDescent="0.15">
      <c r="B79" s="77" t="s">
        <v>143</v>
      </c>
    </row>
    <row r="80" spans="2:2" x14ac:dyDescent="0.15">
      <c r="B80" s="77" t="s">
        <v>143</v>
      </c>
    </row>
    <row r="81" spans="2:2" x14ac:dyDescent="0.15">
      <c r="B81" s="77" t="s">
        <v>10</v>
      </c>
    </row>
    <row r="82" spans="2:2" x14ac:dyDescent="0.15">
      <c r="B82" s="77" t="s">
        <v>10</v>
      </c>
    </row>
    <row r="83" spans="2:2" x14ac:dyDescent="0.15">
      <c r="B83" s="77" t="s">
        <v>10</v>
      </c>
    </row>
    <row r="84" spans="2:2" x14ac:dyDescent="0.15">
      <c r="B84" s="77" t="s">
        <v>10</v>
      </c>
    </row>
    <row r="85" spans="2:2" x14ac:dyDescent="0.15">
      <c r="B85" s="77" t="s">
        <v>174</v>
      </c>
    </row>
    <row r="86" spans="2:2" x14ac:dyDescent="0.15">
      <c r="B86" s="77" t="s">
        <v>174</v>
      </c>
    </row>
    <row r="87" spans="2:2" x14ac:dyDescent="0.15">
      <c r="B87" s="77" t="s">
        <v>174</v>
      </c>
    </row>
    <row r="88" spans="2:2" x14ac:dyDescent="0.15">
      <c r="B88" s="77" t="s">
        <v>174</v>
      </c>
    </row>
    <row r="89" spans="2:2" x14ac:dyDescent="0.15">
      <c r="B89" s="77" t="s">
        <v>9</v>
      </c>
    </row>
    <row r="90" spans="2:2" x14ac:dyDescent="0.15">
      <c r="B90" s="77" t="s">
        <v>9</v>
      </c>
    </row>
    <row r="91" spans="2:2" x14ac:dyDescent="0.15">
      <c r="B91" s="77" t="s">
        <v>9</v>
      </c>
    </row>
    <row r="92" spans="2:2" x14ac:dyDescent="0.15">
      <c r="B92" s="77" t="s">
        <v>9</v>
      </c>
    </row>
    <row r="93" spans="2:2" x14ac:dyDescent="0.15">
      <c r="B93" s="77" t="s">
        <v>142</v>
      </c>
    </row>
    <row r="94" spans="2:2" x14ac:dyDescent="0.15">
      <c r="B94" s="77" t="s">
        <v>142</v>
      </c>
    </row>
    <row r="95" spans="2:2" x14ac:dyDescent="0.15">
      <c r="B95" s="77" t="s">
        <v>142</v>
      </c>
    </row>
    <row r="96" spans="2:2" x14ac:dyDescent="0.15">
      <c r="B96" s="77" t="s">
        <v>142</v>
      </c>
    </row>
    <row r="97" spans="2:2" x14ac:dyDescent="0.15">
      <c r="B97" s="77" t="s">
        <v>11</v>
      </c>
    </row>
    <row r="98" spans="2:2" x14ac:dyDescent="0.15">
      <c r="B98" s="77" t="s">
        <v>11</v>
      </c>
    </row>
    <row r="99" spans="2:2" x14ac:dyDescent="0.15">
      <c r="B99" s="77" t="s">
        <v>11</v>
      </c>
    </row>
    <row r="100" spans="2:2" x14ac:dyDescent="0.15">
      <c r="B100" s="77" t="s">
        <v>11</v>
      </c>
    </row>
    <row r="101" spans="2:2" x14ac:dyDescent="0.15">
      <c r="B101" s="77" t="s">
        <v>152</v>
      </c>
    </row>
    <row r="102" spans="2:2" x14ac:dyDescent="0.15">
      <c r="B102" s="77" t="s">
        <v>152</v>
      </c>
    </row>
    <row r="103" spans="2:2" x14ac:dyDescent="0.15">
      <c r="B103" s="77" t="s">
        <v>152</v>
      </c>
    </row>
    <row r="104" spans="2:2" x14ac:dyDescent="0.15">
      <c r="B104" s="77" t="s">
        <v>152</v>
      </c>
    </row>
    <row r="105" spans="2:2" x14ac:dyDescent="0.15">
      <c r="B105" s="77" t="s">
        <v>185</v>
      </c>
    </row>
    <row r="106" spans="2:2" x14ac:dyDescent="0.15">
      <c r="B106" s="77" t="s">
        <v>185</v>
      </c>
    </row>
    <row r="107" spans="2:2" x14ac:dyDescent="0.15">
      <c r="B107" s="77" t="s">
        <v>185</v>
      </c>
    </row>
    <row r="108" spans="2:2" x14ac:dyDescent="0.15">
      <c r="B108" s="77" t="s">
        <v>185</v>
      </c>
    </row>
    <row r="109" spans="2:2" x14ac:dyDescent="0.15">
      <c r="B109" s="77" t="s">
        <v>175</v>
      </c>
    </row>
    <row r="110" spans="2:2" x14ac:dyDescent="0.15">
      <c r="B110" s="77" t="s">
        <v>175</v>
      </c>
    </row>
    <row r="111" spans="2:2" x14ac:dyDescent="0.15">
      <c r="B111" s="77" t="s">
        <v>175</v>
      </c>
    </row>
    <row r="112" spans="2:2" x14ac:dyDescent="0.15">
      <c r="B112" s="77" t="s">
        <v>175</v>
      </c>
    </row>
    <row r="113" spans="2:2" x14ac:dyDescent="0.15">
      <c r="B113" s="77" t="s">
        <v>90</v>
      </c>
    </row>
    <row r="114" spans="2:2" x14ac:dyDescent="0.15">
      <c r="B114" s="77" t="s">
        <v>90</v>
      </c>
    </row>
    <row r="115" spans="2:2" x14ac:dyDescent="0.15">
      <c r="B115" s="77" t="s">
        <v>90</v>
      </c>
    </row>
    <row r="116" spans="2:2" x14ac:dyDescent="0.15">
      <c r="B116" s="77" t="s">
        <v>90</v>
      </c>
    </row>
    <row r="117" spans="2:2" x14ac:dyDescent="0.15">
      <c r="B117" s="77" t="s">
        <v>1</v>
      </c>
    </row>
    <row r="118" spans="2:2" x14ac:dyDescent="0.15">
      <c r="B118" s="77" t="s">
        <v>1</v>
      </c>
    </row>
    <row r="119" spans="2:2" x14ac:dyDescent="0.15">
      <c r="B119" s="77" t="s">
        <v>1</v>
      </c>
    </row>
    <row r="120" spans="2:2" x14ac:dyDescent="0.15">
      <c r="B120" s="77" t="s">
        <v>1</v>
      </c>
    </row>
    <row r="121" spans="2:2" x14ac:dyDescent="0.15">
      <c r="B121" s="77" t="s">
        <v>2</v>
      </c>
    </row>
    <row r="122" spans="2:2" x14ac:dyDescent="0.15">
      <c r="B122" s="77" t="s">
        <v>2</v>
      </c>
    </row>
    <row r="123" spans="2:2" x14ac:dyDescent="0.15">
      <c r="B123" s="77" t="s">
        <v>2</v>
      </c>
    </row>
    <row r="124" spans="2:2" x14ac:dyDescent="0.15">
      <c r="B124" s="77" t="s">
        <v>2</v>
      </c>
    </row>
    <row r="125" spans="2:2" x14ac:dyDescent="0.15">
      <c r="B125" s="77" t="s">
        <v>144</v>
      </c>
    </row>
    <row r="126" spans="2:2" x14ac:dyDescent="0.15">
      <c r="B126" s="77" t="s">
        <v>144</v>
      </c>
    </row>
    <row r="127" spans="2:2" x14ac:dyDescent="0.15">
      <c r="B127" s="77" t="s">
        <v>144</v>
      </c>
    </row>
    <row r="128" spans="2:2" x14ac:dyDescent="0.15">
      <c r="B128" s="77" t="s">
        <v>144</v>
      </c>
    </row>
    <row r="129" spans="2:2" x14ac:dyDescent="0.15">
      <c r="B129" s="77" t="s">
        <v>3</v>
      </c>
    </row>
    <row r="130" spans="2:2" x14ac:dyDescent="0.15">
      <c r="B130" s="77" t="s">
        <v>3</v>
      </c>
    </row>
    <row r="131" spans="2:2" x14ac:dyDescent="0.15">
      <c r="B131" s="77" t="s">
        <v>3</v>
      </c>
    </row>
    <row r="132" spans="2:2" x14ac:dyDescent="0.15">
      <c r="B132" s="77" t="s">
        <v>3</v>
      </c>
    </row>
    <row r="133" spans="2:2" x14ac:dyDescent="0.15">
      <c r="B133" s="77" t="s">
        <v>4</v>
      </c>
    </row>
    <row r="134" spans="2:2" x14ac:dyDescent="0.15">
      <c r="B134" s="77" t="s">
        <v>4</v>
      </c>
    </row>
    <row r="135" spans="2:2" x14ac:dyDescent="0.15">
      <c r="B135" s="77" t="s">
        <v>4</v>
      </c>
    </row>
    <row r="136" spans="2:2" x14ac:dyDescent="0.15">
      <c r="B136" s="77" t="s">
        <v>4</v>
      </c>
    </row>
    <row r="137" spans="2:2" x14ac:dyDescent="0.15">
      <c r="B137" s="77" t="s">
        <v>13</v>
      </c>
    </row>
    <row r="138" spans="2:2" x14ac:dyDescent="0.15">
      <c r="B138" s="77" t="s">
        <v>13</v>
      </c>
    </row>
    <row r="139" spans="2:2" x14ac:dyDescent="0.15">
      <c r="B139" s="77" t="s">
        <v>13</v>
      </c>
    </row>
    <row r="140" spans="2:2" x14ac:dyDescent="0.15">
      <c r="B140" s="77" t="s">
        <v>13</v>
      </c>
    </row>
    <row r="141" spans="2:2" x14ac:dyDescent="0.15">
      <c r="B141" s="77" t="s">
        <v>5</v>
      </c>
    </row>
    <row r="142" spans="2:2" x14ac:dyDescent="0.15">
      <c r="B142" s="77" t="s">
        <v>5</v>
      </c>
    </row>
    <row r="143" spans="2:2" x14ac:dyDescent="0.15">
      <c r="B143" s="77" t="s">
        <v>5</v>
      </c>
    </row>
    <row r="144" spans="2:2" x14ac:dyDescent="0.15">
      <c r="B144" s="77" t="s">
        <v>5</v>
      </c>
    </row>
    <row r="145" spans="2:2" x14ac:dyDescent="0.15">
      <c r="B145" s="77" t="s">
        <v>6</v>
      </c>
    </row>
    <row r="146" spans="2:2" x14ac:dyDescent="0.15">
      <c r="B146" s="77" t="s">
        <v>6</v>
      </c>
    </row>
    <row r="147" spans="2:2" x14ac:dyDescent="0.15">
      <c r="B147" s="77" t="s">
        <v>6</v>
      </c>
    </row>
    <row r="148" spans="2:2" x14ac:dyDescent="0.15">
      <c r="B148" s="77" t="s">
        <v>6</v>
      </c>
    </row>
    <row r="149" spans="2:2" x14ac:dyDescent="0.15">
      <c r="B149" s="77" t="s">
        <v>30</v>
      </c>
    </row>
    <row r="150" spans="2:2" x14ac:dyDescent="0.15">
      <c r="B150" s="77" t="s">
        <v>30</v>
      </c>
    </row>
    <row r="151" spans="2:2" x14ac:dyDescent="0.15">
      <c r="B151" s="77" t="s">
        <v>30</v>
      </c>
    </row>
    <row r="152" spans="2:2" x14ac:dyDescent="0.15">
      <c r="B152" s="77" t="s">
        <v>30</v>
      </c>
    </row>
    <row r="153" spans="2:2" x14ac:dyDescent="0.15">
      <c r="B153" s="77" t="s">
        <v>7</v>
      </c>
    </row>
    <row r="154" spans="2:2" x14ac:dyDescent="0.15">
      <c r="B154" s="77" t="s">
        <v>7</v>
      </c>
    </row>
    <row r="155" spans="2:2" x14ac:dyDescent="0.15">
      <c r="B155" s="77" t="s">
        <v>7</v>
      </c>
    </row>
    <row r="156" spans="2:2" x14ac:dyDescent="0.15">
      <c r="B156" s="77" t="s">
        <v>7</v>
      </c>
    </row>
    <row r="157" spans="2:2" x14ac:dyDescent="0.15">
      <c r="B157" s="77" t="s">
        <v>27</v>
      </c>
    </row>
    <row r="158" spans="2:2" x14ac:dyDescent="0.15">
      <c r="B158" s="77" t="s">
        <v>27</v>
      </c>
    </row>
    <row r="159" spans="2:2" x14ac:dyDescent="0.15">
      <c r="B159" s="77" t="s">
        <v>27</v>
      </c>
    </row>
    <row r="160" spans="2:2" x14ac:dyDescent="0.15">
      <c r="B160" s="77" t="s">
        <v>27</v>
      </c>
    </row>
    <row r="161" spans="2:2" x14ac:dyDescent="0.15">
      <c r="B161" s="77" t="s">
        <v>141</v>
      </c>
    </row>
    <row r="162" spans="2:2" x14ac:dyDescent="0.15">
      <c r="B162" s="77" t="s">
        <v>141</v>
      </c>
    </row>
    <row r="163" spans="2:2" x14ac:dyDescent="0.15">
      <c r="B163" s="77" t="s">
        <v>141</v>
      </c>
    </row>
    <row r="164" spans="2:2" x14ac:dyDescent="0.15">
      <c r="B164" s="77" t="s">
        <v>141</v>
      </c>
    </row>
    <row r="165" spans="2:2" x14ac:dyDescent="0.15">
      <c r="B165" s="77" t="s">
        <v>28</v>
      </c>
    </row>
    <row r="166" spans="2:2" x14ac:dyDescent="0.15">
      <c r="B166" s="77" t="s">
        <v>28</v>
      </c>
    </row>
    <row r="167" spans="2:2" x14ac:dyDescent="0.15">
      <c r="B167" s="77" t="s">
        <v>28</v>
      </c>
    </row>
    <row r="168" spans="2:2" x14ac:dyDescent="0.15">
      <c r="B168" s="77" t="s">
        <v>28</v>
      </c>
    </row>
    <row r="169" spans="2:2" x14ac:dyDescent="0.15">
      <c r="B169" s="77" t="s">
        <v>8</v>
      </c>
    </row>
    <row r="170" spans="2:2" x14ac:dyDescent="0.15">
      <c r="B170" s="77" t="s">
        <v>8</v>
      </c>
    </row>
    <row r="171" spans="2:2" x14ac:dyDescent="0.15">
      <c r="B171" s="77" t="s">
        <v>8</v>
      </c>
    </row>
    <row r="172" spans="2:2" x14ac:dyDescent="0.15">
      <c r="B172" s="77" t="s">
        <v>8</v>
      </c>
    </row>
  </sheetData>
  <sheetProtection algorithmName="SHA-512" hashValue="OKtQ7g/ORyz9me5D2AAtxZXQOUkRLqlrtiUvgBB08q96X9JUFrELCX4oPWLFpQcYQfDhgH0IjFfMMV8L5tqtuQ==" saltValue="sLzkCUXMfBFSwlscwmTbPw==" spinCount="100000" sheet="1" objects="1" scenarios="1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R18"/>
  <sheetViews>
    <sheetView showGridLines="0" showRowColHeaders="0" workbookViewId="0">
      <pane xSplit="4" ySplit="3" topLeftCell="E4" activePane="bottomRight" state="frozen"/>
      <selection activeCell="L18" sqref="L18"/>
      <selection pane="topRight" activeCell="L18" sqref="L18"/>
      <selection pane="bottomLeft" activeCell="L18" sqref="L18"/>
      <selection pane="bottomRight" activeCell="L18" sqref="L18"/>
    </sheetView>
  </sheetViews>
  <sheetFormatPr baseColWidth="10" defaultRowHeight="16" x14ac:dyDescent="0.2"/>
  <cols>
    <col min="1" max="1" width="4.7109375" style="20" customWidth="1"/>
    <col min="2" max="2" width="15.7109375" style="5" customWidth="1"/>
    <col min="3" max="3" width="11.42578125" style="5" customWidth="1"/>
    <col min="4" max="4" width="16.42578125" style="5" bestFit="1" customWidth="1"/>
    <col min="5" max="5" width="13.140625" style="5" bestFit="1" customWidth="1"/>
    <col min="6" max="6" width="16" style="5" bestFit="1" customWidth="1"/>
    <col min="7" max="7" width="12.5703125" style="5" bestFit="1" customWidth="1"/>
    <col min="8" max="8" width="10.85546875" style="5" bestFit="1" customWidth="1"/>
    <col min="9" max="9" width="19.5703125" style="46" bestFit="1" customWidth="1"/>
    <col min="10" max="10" width="18" style="46" bestFit="1" customWidth="1"/>
    <col min="11" max="11" width="18" style="46" customWidth="1"/>
    <col min="12" max="12" width="14.7109375" style="46" bestFit="1" customWidth="1"/>
    <col min="13" max="13" width="17.5703125" style="46" bestFit="1" customWidth="1"/>
    <col min="14" max="14" width="16.5703125" style="46" bestFit="1" customWidth="1"/>
    <col min="15" max="15" width="19.28515625" style="46" bestFit="1" customWidth="1"/>
    <col min="16" max="16" width="17.5703125" style="47" bestFit="1" customWidth="1"/>
    <col min="17" max="17" width="17.5703125" style="20" customWidth="1"/>
    <col min="18" max="16384" width="10.7109375" style="20"/>
  </cols>
  <sheetData>
    <row r="1" spans="2:18" ht="17" customHeight="1" x14ac:dyDescent="0.2"/>
    <row r="2" spans="2:18" ht="41" customHeight="1" x14ac:dyDescent="0.15">
      <c r="B2" s="44" t="s">
        <v>70</v>
      </c>
      <c r="C2" s="186" t="s">
        <v>106</v>
      </c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8"/>
    </row>
    <row r="3" spans="2:18" s="35" customFormat="1" ht="64" customHeight="1" x14ac:dyDescent="0.2">
      <c r="B3" s="94" t="s">
        <v>25</v>
      </c>
      <c r="C3" s="94" t="s">
        <v>39</v>
      </c>
      <c r="D3" s="94" t="s">
        <v>0</v>
      </c>
      <c r="E3" s="94" t="s">
        <v>31</v>
      </c>
      <c r="F3" s="95" t="s">
        <v>32</v>
      </c>
      <c r="G3" s="95" t="s">
        <v>33</v>
      </c>
      <c r="H3" s="95" t="s">
        <v>34</v>
      </c>
      <c r="I3" s="95" t="s">
        <v>65</v>
      </c>
      <c r="J3" s="95" t="s">
        <v>146</v>
      </c>
      <c r="K3" s="95" t="s">
        <v>155</v>
      </c>
      <c r="L3" s="96" t="s">
        <v>35</v>
      </c>
      <c r="M3" s="94" t="s">
        <v>36</v>
      </c>
      <c r="N3" s="94" t="s">
        <v>37</v>
      </c>
      <c r="O3" s="94" t="s">
        <v>38</v>
      </c>
      <c r="P3" s="94" t="s">
        <v>199</v>
      </c>
      <c r="Q3" s="94" t="s">
        <v>198</v>
      </c>
    </row>
    <row r="4" spans="2:18" ht="15" customHeight="1" x14ac:dyDescent="0.2">
      <c r="B4" s="48" t="s">
        <v>179</v>
      </c>
      <c r="C4" s="49" t="s">
        <v>145</v>
      </c>
      <c r="D4" s="49" t="s">
        <v>12</v>
      </c>
      <c r="E4" s="49" t="s">
        <v>46</v>
      </c>
      <c r="F4" s="49" t="s">
        <v>44</v>
      </c>
      <c r="G4" s="49" t="s">
        <v>42</v>
      </c>
      <c r="H4" s="49" t="s">
        <v>81</v>
      </c>
      <c r="I4" s="50">
        <v>361.44578313253015</v>
      </c>
      <c r="J4" s="50">
        <v>277.10843373493975</v>
      </c>
      <c r="K4" s="50">
        <v>277.10843373493975</v>
      </c>
      <c r="L4" s="50">
        <v>90.361445783132538</v>
      </c>
      <c r="M4" s="50">
        <v>137.5</v>
      </c>
      <c r="N4" s="50">
        <v>132.53012048192772</v>
      </c>
      <c r="O4" s="50">
        <v>1632.5301204819277</v>
      </c>
      <c r="P4" s="150">
        <v>2.5000000000000001E-2</v>
      </c>
      <c r="Q4" s="148">
        <v>2.5000000000000001E-2</v>
      </c>
    </row>
    <row r="5" spans="2:18" ht="15" customHeight="1" x14ac:dyDescent="0.2">
      <c r="B5" s="51" t="s">
        <v>183</v>
      </c>
      <c r="C5" s="52" t="s">
        <v>145</v>
      </c>
      <c r="D5" s="52" t="s">
        <v>12</v>
      </c>
      <c r="E5" s="52" t="s">
        <v>46</v>
      </c>
      <c r="F5" s="52" t="s">
        <v>44</v>
      </c>
      <c r="G5" s="52" t="s">
        <v>42</v>
      </c>
      <c r="H5" s="81" t="s">
        <v>81</v>
      </c>
      <c r="I5" s="53">
        <v>425</v>
      </c>
      <c r="J5" s="53">
        <v>340</v>
      </c>
      <c r="K5" s="53">
        <v>340</v>
      </c>
      <c r="L5" s="53">
        <v>250</v>
      </c>
      <c r="M5" s="53">
        <v>150</v>
      </c>
      <c r="N5" s="53">
        <v>75</v>
      </c>
      <c r="O5" s="53">
        <v>1416</v>
      </c>
      <c r="P5" s="151">
        <v>0</v>
      </c>
      <c r="Q5" s="149">
        <v>0</v>
      </c>
      <c r="R5" s="3"/>
    </row>
    <row r="6" spans="2:18" ht="15" customHeight="1" x14ac:dyDescent="0.2">
      <c r="B6" s="51" t="s">
        <v>86</v>
      </c>
      <c r="C6" s="52" t="s">
        <v>145</v>
      </c>
      <c r="D6" s="52" t="s">
        <v>12</v>
      </c>
      <c r="E6" s="52" t="s">
        <v>46</v>
      </c>
      <c r="F6" s="52" t="s">
        <v>44</v>
      </c>
      <c r="G6" s="52" t="s">
        <v>42</v>
      </c>
      <c r="H6" s="52" t="s">
        <v>81</v>
      </c>
      <c r="I6" s="53">
        <v>427</v>
      </c>
      <c r="J6" s="53">
        <v>427</v>
      </c>
      <c r="K6" s="53">
        <v>427</v>
      </c>
      <c r="L6" s="53">
        <v>242</v>
      </c>
      <c r="M6" s="53">
        <v>242</v>
      </c>
      <c r="N6" s="53">
        <v>242</v>
      </c>
      <c r="O6" s="53">
        <v>817</v>
      </c>
      <c r="P6" s="151"/>
      <c r="Q6" s="149"/>
      <c r="R6" s="3"/>
    </row>
    <row r="7" spans="2:18" ht="15" customHeight="1" x14ac:dyDescent="0.2">
      <c r="B7" s="51" t="s">
        <v>82</v>
      </c>
      <c r="C7" s="52" t="s">
        <v>145</v>
      </c>
      <c r="D7" s="52" t="s">
        <v>12</v>
      </c>
      <c r="E7" s="52" t="s">
        <v>46</v>
      </c>
      <c r="F7" s="52" t="s">
        <v>44</v>
      </c>
      <c r="G7" s="52" t="s">
        <v>42</v>
      </c>
      <c r="H7" s="52" t="s">
        <v>81</v>
      </c>
      <c r="I7" s="53">
        <v>300</v>
      </c>
      <c r="J7" s="53"/>
      <c r="K7" s="53">
        <v>250</v>
      </c>
      <c r="L7" s="53">
        <v>55</v>
      </c>
      <c r="M7" s="53"/>
      <c r="N7" s="53">
        <v>55</v>
      </c>
      <c r="O7" s="53">
        <v>825</v>
      </c>
      <c r="P7" s="151"/>
      <c r="Q7" s="149"/>
      <c r="R7" s="3"/>
    </row>
    <row r="8" spans="2:18" ht="15" customHeight="1" x14ac:dyDescent="0.2">
      <c r="B8" s="51" t="s">
        <v>87</v>
      </c>
      <c r="C8" s="52" t="s">
        <v>145</v>
      </c>
      <c r="D8" s="52" t="s">
        <v>12</v>
      </c>
      <c r="E8" s="52" t="s">
        <v>46</v>
      </c>
      <c r="F8" s="52" t="s">
        <v>44</v>
      </c>
      <c r="G8" s="52" t="s">
        <v>42</v>
      </c>
      <c r="H8" s="52" t="s">
        <v>81</v>
      </c>
      <c r="I8" s="53">
        <v>343.77551999999997</v>
      </c>
      <c r="J8" s="53">
        <v>306.84096</v>
      </c>
      <c r="K8" s="53">
        <v>261.6198</v>
      </c>
      <c r="L8" s="53">
        <v>67</v>
      </c>
      <c r="M8" s="53"/>
      <c r="N8" s="53">
        <v>45</v>
      </c>
      <c r="O8" s="53">
        <v>2775.0000000000005</v>
      </c>
      <c r="P8" s="151">
        <v>0</v>
      </c>
      <c r="Q8" s="149">
        <v>0</v>
      </c>
      <c r="R8" s="3"/>
    </row>
    <row r="9" spans="2:18" ht="15" customHeight="1" x14ac:dyDescent="0.2">
      <c r="B9" s="51" t="s">
        <v>183</v>
      </c>
      <c r="C9" s="52" t="s">
        <v>145</v>
      </c>
      <c r="D9" s="52" t="s">
        <v>4</v>
      </c>
      <c r="E9" s="52" t="s">
        <v>45</v>
      </c>
      <c r="F9" s="52" t="s">
        <v>43</v>
      </c>
      <c r="G9" s="52" t="s">
        <v>43</v>
      </c>
      <c r="H9" s="52" t="s">
        <v>81</v>
      </c>
      <c r="I9" s="53">
        <v>250</v>
      </c>
      <c r="J9" s="53">
        <v>200</v>
      </c>
      <c r="K9" s="53">
        <v>200</v>
      </c>
      <c r="L9" s="53">
        <v>250</v>
      </c>
      <c r="M9" s="53">
        <v>150</v>
      </c>
      <c r="N9" s="53">
        <v>75</v>
      </c>
      <c r="O9" s="53">
        <v>2200</v>
      </c>
      <c r="P9" s="151">
        <v>0</v>
      </c>
      <c r="Q9" s="149">
        <v>0</v>
      </c>
    </row>
    <row r="10" spans="2:18" ht="15" customHeight="1" x14ac:dyDescent="0.2">
      <c r="B10" s="51" t="s">
        <v>86</v>
      </c>
      <c r="C10" s="52" t="s">
        <v>145</v>
      </c>
      <c r="D10" s="52" t="s">
        <v>4</v>
      </c>
      <c r="E10" s="52" t="s">
        <v>45</v>
      </c>
      <c r="F10" s="52" t="s">
        <v>43</v>
      </c>
      <c r="G10" s="52" t="s">
        <v>43</v>
      </c>
      <c r="H10" s="52" t="s">
        <v>81</v>
      </c>
      <c r="I10" s="53">
        <v>412</v>
      </c>
      <c r="J10" s="53">
        <v>342</v>
      </c>
      <c r="K10" s="53">
        <v>365</v>
      </c>
      <c r="L10" s="53">
        <v>275</v>
      </c>
      <c r="M10" s="53">
        <v>275</v>
      </c>
      <c r="N10" s="53">
        <v>500</v>
      </c>
      <c r="O10" s="53">
        <v>817</v>
      </c>
      <c r="P10" s="151"/>
      <c r="Q10" s="149"/>
    </row>
    <row r="11" spans="2:18" ht="15" customHeight="1" x14ac:dyDescent="0.2">
      <c r="B11" s="51" t="s">
        <v>182</v>
      </c>
      <c r="C11" s="52" t="s">
        <v>145</v>
      </c>
      <c r="D11" s="52" t="s">
        <v>4</v>
      </c>
      <c r="E11" s="52" t="s">
        <v>45</v>
      </c>
      <c r="F11" s="52" t="s">
        <v>43</v>
      </c>
      <c r="G11" s="52" t="s">
        <v>43</v>
      </c>
      <c r="H11" s="52" t="s">
        <v>81</v>
      </c>
      <c r="I11" s="53">
        <v>278</v>
      </c>
      <c r="J11" s="53">
        <v>278</v>
      </c>
      <c r="K11" s="53">
        <v>250</v>
      </c>
      <c r="L11" s="53">
        <v>250</v>
      </c>
      <c r="M11" s="53"/>
      <c r="N11" s="53">
        <v>175</v>
      </c>
      <c r="O11" s="53">
        <v>1500</v>
      </c>
      <c r="P11" s="151"/>
      <c r="Q11" s="149"/>
    </row>
    <row r="12" spans="2:18" ht="15" customHeight="1" x14ac:dyDescent="0.2">
      <c r="B12" s="51" t="s">
        <v>196</v>
      </c>
      <c r="C12" s="52" t="s">
        <v>145</v>
      </c>
      <c r="D12" s="52" t="s">
        <v>4</v>
      </c>
      <c r="E12" s="52" t="s">
        <v>45</v>
      </c>
      <c r="F12" s="52" t="s">
        <v>43</v>
      </c>
      <c r="G12" s="52" t="s">
        <v>43</v>
      </c>
      <c r="H12" s="52" t="s">
        <v>81</v>
      </c>
      <c r="I12" s="53">
        <v>200</v>
      </c>
      <c r="J12" s="53">
        <v>170</v>
      </c>
      <c r="K12" s="53">
        <v>165</v>
      </c>
      <c r="L12" s="53">
        <v>150</v>
      </c>
      <c r="M12" s="53">
        <v>100</v>
      </c>
      <c r="N12" s="53">
        <v>100</v>
      </c>
      <c r="O12" s="53">
        <v>1200</v>
      </c>
      <c r="P12" s="151">
        <v>-2.5000000000000001E-2</v>
      </c>
      <c r="Q12" s="149">
        <v>0</v>
      </c>
    </row>
    <row r="13" spans="2:18" ht="15" customHeight="1" x14ac:dyDescent="0.2">
      <c r="B13" s="51" t="s">
        <v>162</v>
      </c>
      <c r="C13" s="52" t="s">
        <v>145</v>
      </c>
      <c r="D13" s="52" t="s">
        <v>4</v>
      </c>
      <c r="E13" s="52" t="s">
        <v>45</v>
      </c>
      <c r="F13" s="52" t="s">
        <v>43</v>
      </c>
      <c r="G13" s="52" t="s">
        <v>43</v>
      </c>
      <c r="H13" s="52" t="s">
        <v>81</v>
      </c>
      <c r="I13" s="53">
        <v>245</v>
      </c>
      <c r="J13" s="53">
        <v>220</v>
      </c>
      <c r="K13" s="53">
        <v>200</v>
      </c>
      <c r="L13" s="53">
        <v>225</v>
      </c>
      <c r="M13" s="53">
        <v>150</v>
      </c>
      <c r="N13" s="53">
        <v>135</v>
      </c>
      <c r="O13" s="53">
        <v>550</v>
      </c>
      <c r="P13" s="151">
        <v>0</v>
      </c>
      <c r="Q13" s="149">
        <v>0</v>
      </c>
    </row>
    <row r="14" spans="2:18" ht="15" customHeight="1" x14ac:dyDescent="0.2">
      <c r="B14" s="51" t="s">
        <v>85</v>
      </c>
      <c r="C14" s="52" t="s">
        <v>145</v>
      </c>
      <c r="D14" s="52" t="s">
        <v>4</v>
      </c>
      <c r="E14" s="52" t="s">
        <v>45</v>
      </c>
      <c r="F14" s="52" t="s">
        <v>43</v>
      </c>
      <c r="G14" s="52" t="s">
        <v>43</v>
      </c>
      <c r="H14" s="52" t="s">
        <v>81</v>
      </c>
      <c r="I14" s="53">
        <v>300</v>
      </c>
      <c r="J14" s="53">
        <v>275</v>
      </c>
      <c r="K14" s="53">
        <v>250</v>
      </c>
      <c r="L14" s="53">
        <v>350</v>
      </c>
      <c r="M14" s="53">
        <v>250</v>
      </c>
      <c r="N14" s="53">
        <v>250</v>
      </c>
      <c r="O14" s="53">
        <v>900</v>
      </c>
      <c r="P14" s="151"/>
      <c r="Q14" s="149"/>
    </row>
    <row r="15" spans="2:18" ht="15" customHeight="1" x14ac:dyDescent="0.2">
      <c r="B15" s="51" t="s">
        <v>156</v>
      </c>
      <c r="C15" s="52" t="s">
        <v>145</v>
      </c>
      <c r="D15" s="52" t="s">
        <v>4</v>
      </c>
      <c r="E15" s="52" t="s">
        <v>45</v>
      </c>
      <c r="F15" s="52" t="s">
        <v>43</v>
      </c>
      <c r="G15" s="52" t="s">
        <v>43</v>
      </c>
      <c r="H15" s="52" t="s">
        <v>81</v>
      </c>
      <c r="I15" s="53">
        <v>273</v>
      </c>
      <c r="J15" s="53">
        <v>228</v>
      </c>
      <c r="K15" s="53"/>
      <c r="L15" s="53"/>
      <c r="M15" s="53"/>
      <c r="N15" s="53"/>
      <c r="O15" s="53"/>
      <c r="P15" s="151"/>
      <c r="Q15" s="149"/>
    </row>
    <row r="16" spans="2:18" ht="15" customHeight="1" x14ac:dyDescent="0.2">
      <c r="B16" s="152"/>
      <c r="C16" s="152"/>
      <c r="D16" s="152"/>
      <c r="E16" s="152"/>
      <c r="F16" s="152"/>
      <c r="G16" s="152"/>
      <c r="H16" s="152"/>
      <c r="I16" s="153"/>
      <c r="J16" s="153"/>
      <c r="K16" s="153"/>
      <c r="L16" s="153"/>
      <c r="M16" s="153"/>
      <c r="N16" s="153"/>
      <c r="O16" s="153"/>
      <c r="P16" s="154"/>
    </row>
    <row r="17" spans="2:17" ht="45" customHeight="1" x14ac:dyDescent="0.15">
      <c r="B17" s="183" t="s">
        <v>197</v>
      </c>
      <c r="C17" s="184"/>
      <c r="D17" s="184"/>
      <c r="E17" s="184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4"/>
      <c r="Q17" s="185"/>
    </row>
    <row r="18" spans="2:17" ht="45" customHeight="1" x14ac:dyDescent="0.2">
      <c r="B18" s="180" t="s">
        <v>195</v>
      </c>
      <c r="C18" s="181"/>
      <c r="D18" s="182"/>
    </row>
  </sheetData>
  <sheetProtection algorithmName="SHA-512" hashValue="NXmc/xjeQD6++2HAIxq9s54gHRbiuelGWqoyjjkriCBIGo58F3/TAzmVPB9gNR/eJLa+ya7a+A9HABTZyAp9aw==" saltValue="j5z4CTmAqqFTnhVF/mNkuQ==" spinCount="100000" sheet="1" objects="1" scenarios="1" sort="0" autoFilter="0"/>
  <autoFilter ref="B3:Q15" xr:uid="{FEF7CAEE-3E80-DE4F-8154-A4D41EDD4CB4}">
    <sortState xmlns:xlrd2="http://schemas.microsoft.com/office/spreadsheetml/2017/richdata2" ref="B4:Q15">
      <sortCondition ref="D3:D15"/>
    </sortState>
  </autoFilter>
  <sortState xmlns:xlrd2="http://schemas.microsoft.com/office/spreadsheetml/2017/richdata2" ref="B2:M15">
    <sortCondition ref="D2:D15"/>
    <sortCondition ref="B2:B15"/>
  </sortState>
  <mergeCells count="3">
    <mergeCell ref="B18:D18"/>
    <mergeCell ref="B17:Q17"/>
    <mergeCell ref="C2:Q2"/>
  </mergeCells>
  <phoneticPr fontId="22" type="noConversion"/>
  <hyperlinks>
    <hyperlink ref="B2" location="'Table of Contents'!A1" display="Home" xr:uid="{00000000-0004-0000-0100-000000000000}"/>
  </hyperlinks>
  <pageMargins left="0.75" right="0.75" top="1" bottom="1" header="0.5" footer="0.5"/>
  <pageSetup orientation="portrait" horizontalDpi="4294967292" verticalDpi="4294967292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1:V229"/>
  <sheetViews>
    <sheetView showGridLines="0" showRowColHeaders="0" workbookViewId="0">
      <selection activeCell="L18" sqref="L18:Q18"/>
    </sheetView>
  </sheetViews>
  <sheetFormatPr baseColWidth="10" defaultRowHeight="15" customHeight="1" x14ac:dyDescent="0.15"/>
  <cols>
    <col min="1" max="1" width="2.7109375" style="20" customWidth="1"/>
    <col min="2" max="2" width="10.140625" style="20" hidden="1" customWidth="1"/>
    <col min="3" max="3" width="10.5703125" style="43" hidden="1" customWidth="1"/>
    <col min="4" max="4" width="9.42578125" style="21" hidden="1" customWidth="1"/>
    <col min="5" max="5" width="10.28515625" style="21" hidden="1" customWidth="1"/>
    <col min="6" max="6" width="10.5703125" style="21" hidden="1" customWidth="1"/>
    <col min="7" max="10" width="9.5703125" style="21" hidden="1" customWidth="1"/>
    <col min="11" max="11" width="2.7109375" style="20" customWidth="1"/>
    <col min="12" max="14" width="10.7109375" style="20" customWidth="1"/>
    <col min="15" max="16" width="10.7109375" style="20"/>
    <col min="17" max="17" width="9.140625" style="20" customWidth="1"/>
    <col min="18" max="18" width="5.5703125" style="20" hidden="1" customWidth="1"/>
    <col min="19" max="19" width="7.140625" style="20" hidden="1" customWidth="1"/>
    <col min="20" max="20" width="7.7109375" style="20" hidden="1" customWidth="1"/>
    <col min="21" max="16384" width="10.7109375" style="20"/>
  </cols>
  <sheetData>
    <row r="1" spans="2:20" ht="30" customHeight="1" x14ac:dyDescent="0.15">
      <c r="B1" s="35" t="str">
        <f>Pivot!A5</f>
        <v>Region</v>
      </c>
      <c r="C1" s="35" t="str">
        <f>Pivot!B5</f>
        <v>Sub Region</v>
      </c>
      <c r="D1" s="17" t="str">
        <f>Pivot!C5</f>
        <v>Country</v>
      </c>
      <c r="E1" s="17" t="str">
        <f>Pivot!D5</f>
        <v>Metro</v>
      </c>
      <c r="F1" s="18" t="s">
        <v>25</v>
      </c>
      <c r="G1" s="17" t="s">
        <v>65</v>
      </c>
      <c r="H1" s="17" t="s">
        <v>146</v>
      </c>
      <c r="I1" s="17" t="s">
        <v>155</v>
      </c>
      <c r="J1" s="17" t="s">
        <v>135</v>
      </c>
      <c r="L1" s="44" t="s">
        <v>70</v>
      </c>
      <c r="M1" s="189" t="s">
        <v>72</v>
      </c>
      <c r="N1" s="190"/>
      <c r="O1" s="190"/>
      <c r="S1" s="20" t="s">
        <v>18</v>
      </c>
      <c r="T1" s="20" t="s">
        <v>19</v>
      </c>
    </row>
    <row r="2" spans="2:20" ht="20" customHeight="1" x14ac:dyDescent="0.15">
      <c r="B2" s="20" t="str">
        <f>IF(ISTEXT(Pivot!#REF!),Pivot!#REF!,B1)</f>
        <v>Region</v>
      </c>
      <c r="C2" s="20" t="str">
        <f>IF(ISTEXT(Pivot!#REF!),Pivot!#REF!,C1)</f>
        <v>Sub Region</v>
      </c>
      <c r="D2" s="20" t="str">
        <f>IF(ISTEXT(Pivot!#REF!),Pivot!#REF!,D1)</f>
        <v>Country</v>
      </c>
      <c r="E2" s="20" t="str">
        <f>IF(ISTEXT(Pivot!#REF!),Pivot!#REF!,E1)</f>
        <v>Metro</v>
      </c>
      <c r="F2" s="20" t="str">
        <f>IF(ISTEXT(Pivot!#REF!),Pivot!#REF!,"")</f>
        <v/>
      </c>
      <c r="G2" s="21" t="str">
        <f>IF(ISNUMBER(Pivot!#REF!),Pivot!#REF!,"")</f>
        <v/>
      </c>
      <c r="H2" s="21" t="str">
        <f>IF(ISNUMBER(Pivot!#REF!),Pivot!#REF!,"")</f>
        <v/>
      </c>
      <c r="I2" s="21" t="str">
        <f>IF(ISNUMBER(Pivot!#REF!),Pivot!#REF!,"")</f>
        <v/>
      </c>
      <c r="J2" s="21" t="str">
        <f>VLOOKUP(L2,RegionLKUP,2,FALSE)</f>
        <v>US_CAN</v>
      </c>
      <c r="L2" s="200" t="s">
        <v>43</v>
      </c>
      <c r="M2" s="201"/>
      <c r="N2" s="200" t="s">
        <v>4</v>
      </c>
      <c r="O2" s="202"/>
      <c r="S2" s="20">
        <f>MATCH($N$2,$E:$E,0)</f>
        <v>80</v>
      </c>
      <c r="T2" s="20">
        <f>MATCH(CONCATENATE($N$2," Total"),$E:$E,0)-1</f>
        <v>86</v>
      </c>
    </row>
    <row r="3" spans="2:20" ht="45" customHeight="1" x14ac:dyDescent="0.15">
      <c r="B3" s="20" t="str">
        <f>IF(ISTEXT(Pivot!#REF!),Pivot!#REF!,B2)</f>
        <v>Region</v>
      </c>
      <c r="C3" s="20" t="str">
        <f>IF(ISTEXT(Pivot!#REF!),Pivot!#REF!,C2)</f>
        <v>Sub Region</v>
      </c>
      <c r="D3" s="20" t="str">
        <f>IF(ISTEXT(Pivot!#REF!),Pivot!#REF!,D2)</f>
        <v>Country</v>
      </c>
      <c r="E3" s="20" t="str">
        <f>IF(ISTEXT(Pivot!#REF!),Pivot!#REF!,E2)</f>
        <v>Metro</v>
      </c>
      <c r="F3" s="20" t="str">
        <f>IF(ISTEXT(Pivot!#REF!),Pivot!#REF!,"")</f>
        <v/>
      </c>
      <c r="G3" s="21" t="str">
        <f>IF(ISNUMBER(Pivot!#REF!),Pivot!#REF!,"")</f>
        <v/>
      </c>
      <c r="H3" s="21" t="str">
        <f>IF(ISNUMBER(Pivot!#REF!),Pivot!#REF!,"")</f>
        <v/>
      </c>
      <c r="I3" s="21" t="str">
        <f>IF(ISNUMBER(Pivot!#REF!),Pivot!#REF!,"")</f>
        <v/>
      </c>
      <c r="L3" s="97" t="s">
        <v>25</v>
      </c>
      <c r="M3" s="98" t="str">
        <f>G1</f>
        <v>Price per kw at 4 kw</v>
      </c>
      <c r="N3" s="98" t="str">
        <f t="shared" ref="N3:O3" si="0">H1</f>
        <v>Price per kw at 10 kw</v>
      </c>
      <c r="O3" s="98" t="str">
        <f t="shared" si="0"/>
        <v>Price per kw for 100 kw lease</v>
      </c>
    </row>
    <row r="4" spans="2:20" ht="15" customHeight="1" x14ac:dyDescent="0.15">
      <c r="B4" s="20" t="str">
        <f>IF(ISTEXT(Pivot!#REF!),Pivot!#REF!,B3)</f>
        <v>Region</v>
      </c>
      <c r="C4" s="20" t="str">
        <f>IF(ISTEXT(Pivot!#REF!),Pivot!#REF!,C3)</f>
        <v>Sub Region</v>
      </c>
      <c r="D4" s="20" t="str">
        <f>IF(ISTEXT(Pivot!#REF!),Pivot!#REF!,D3)</f>
        <v>Country</v>
      </c>
      <c r="E4" s="20" t="str">
        <f>IF(ISTEXT(Pivot!#REF!),Pivot!#REF!,E3)</f>
        <v>Metro</v>
      </c>
      <c r="F4" s="20" t="str">
        <f>IF(ISTEXT(Pivot!#REF!),Pivot!#REF!,"")</f>
        <v/>
      </c>
      <c r="G4" s="21" t="str">
        <f>IF(ISNUMBER(Pivot!#REF!),Pivot!#REF!,"")</f>
        <v/>
      </c>
      <c r="H4" s="21" t="str">
        <f>IF(ISNUMBER(Pivot!#REF!),Pivot!#REF!,"")</f>
        <v/>
      </c>
      <c r="I4" s="21" t="str">
        <f>IF(ISNUMBER(Pivot!#REF!),Pivot!#REF!,"")</f>
        <v/>
      </c>
      <c r="L4" s="37" t="str">
        <f ca="1">IF(SUM($S$2,$R4)&lt;($T$2+1),INDIRECT(ADDRESS($S$2+$R4,6)),"")</f>
        <v>IXD</v>
      </c>
      <c r="M4" s="45">
        <f ca="1">IF(SUM($S$2,$R4)&lt;($T$2+1),INDIRECT(ADDRESS($S$2+$R4,7)),"")</f>
        <v>300</v>
      </c>
      <c r="N4" s="45">
        <f ca="1">IF(SUM($S$2,$R4)&lt;($T$2+1),INDIRECT(ADDRESS($S$2+$R4,8)),"")</f>
        <v>275</v>
      </c>
      <c r="O4" s="38">
        <f ca="1">IF(SUM($S$2,$R4)&lt;($T$2+1),INDIRECT(ADDRESS($S$2+$R4,9)),"")</f>
        <v>250</v>
      </c>
      <c r="R4" s="20">
        <v>0</v>
      </c>
    </row>
    <row r="5" spans="2:20" ht="15" customHeight="1" x14ac:dyDescent="0.15">
      <c r="B5" s="20" t="str">
        <f>IF(ISTEXT(Pivot!#REF!),Pivot!#REF!,B4)</f>
        <v>Region</v>
      </c>
      <c r="C5" s="20" t="str">
        <f>IF(ISTEXT(Pivot!#REF!),Pivot!#REF!,C4)</f>
        <v>Sub Region</v>
      </c>
      <c r="D5" s="20" t="str">
        <f>IF(ISTEXT(Pivot!#REF!),Pivot!#REF!,D4)</f>
        <v>Country</v>
      </c>
      <c r="E5" s="20" t="str">
        <f>IF(ISTEXT(Pivot!#REF!),Pivot!#REF!,E4)</f>
        <v>Metro</v>
      </c>
      <c r="F5" s="20" t="str">
        <f>IF(ISTEXT(Pivot!#REF!),Pivot!#REF!,"")</f>
        <v/>
      </c>
      <c r="G5" s="21" t="str">
        <f>IF(ISNUMBER(Pivot!#REF!),Pivot!#REF!,"")</f>
        <v/>
      </c>
      <c r="H5" s="21" t="str">
        <f>IF(ISNUMBER(Pivot!#REF!),Pivot!#REF!,"")</f>
        <v/>
      </c>
      <c r="I5" s="21" t="str">
        <f>IF(ISNUMBER(Pivot!#REF!),Pivot!#REF!,"")</f>
        <v/>
      </c>
      <c r="L5" s="37" t="str">
        <f t="shared" ref="L5:L15" ca="1" si="1">IF(SUM($S$2,$R5)&lt;($T$2+1),INDIRECT(ADDRESS($S$2+$R5,6)),"")</f>
        <v>XZN</v>
      </c>
      <c r="M5" s="45">
        <f t="shared" ref="M5:M15" ca="1" si="2">IF(SUM($S$2,$R5)&lt;($T$2+1),INDIRECT(ADDRESS($S$2+$R5,7)),"")</f>
        <v>412</v>
      </c>
      <c r="N5" s="45">
        <f t="shared" ref="N5:N15" ca="1" si="3">IF(SUM($S$2,$R5)&lt;($T$2+1),INDIRECT(ADDRESS($S$2+$R5,8)),"")</f>
        <v>342</v>
      </c>
      <c r="O5" s="38">
        <f t="shared" ref="O5:O15" ca="1" si="4">IF(SUM($S$2,$R5)&lt;($T$2+1),INDIRECT(ADDRESS($S$2+$R5,9)),"")</f>
        <v>365</v>
      </c>
      <c r="R5" s="20">
        <v>1</v>
      </c>
    </row>
    <row r="6" spans="2:20" ht="15" customHeight="1" x14ac:dyDescent="0.15">
      <c r="B6" s="20" t="str">
        <f>IF(ISTEXT(Pivot!#REF!),Pivot!#REF!,B5)</f>
        <v>Region</v>
      </c>
      <c r="C6" s="20" t="str">
        <f>IF(ISTEXT(Pivot!#REF!),Pivot!#REF!,C5)</f>
        <v>Sub Region</v>
      </c>
      <c r="D6" s="20" t="str">
        <f>IF(ISTEXT(Pivot!#REF!),Pivot!#REF!,D5)</f>
        <v>Country</v>
      </c>
      <c r="E6" s="20" t="str">
        <f>IF(ISTEXT(Pivot!#REF!),Pivot!#REF!,E5)</f>
        <v>Metro</v>
      </c>
      <c r="F6" s="20" t="str">
        <f>IF(ISTEXT(Pivot!#REF!),Pivot!#REF!,"")</f>
        <v/>
      </c>
      <c r="G6" s="21" t="str">
        <f>IF(ISNUMBER(Pivot!#REF!),Pivot!#REF!,"")</f>
        <v/>
      </c>
      <c r="H6" s="21" t="str">
        <f>IF(ISNUMBER(Pivot!#REF!),Pivot!#REF!,"")</f>
        <v/>
      </c>
      <c r="I6" s="21" t="str">
        <f>IF(ISNUMBER(Pivot!#REF!),Pivot!#REF!,"")</f>
        <v/>
      </c>
      <c r="L6" s="37" t="str">
        <f t="shared" ca="1" si="1"/>
        <v>DXY</v>
      </c>
      <c r="M6" s="45">
        <f t="shared" ca="1" si="2"/>
        <v>273</v>
      </c>
      <c r="N6" s="45">
        <f t="shared" ca="1" si="3"/>
        <v>228</v>
      </c>
      <c r="O6" s="38" t="str">
        <f t="shared" ca="1" si="4"/>
        <v/>
      </c>
      <c r="R6" s="20">
        <v>2</v>
      </c>
    </row>
    <row r="7" spans="2:20" ht="15" customHeight="1" x14ac:dyDescent="0.15">
      <c r="B7" s="20" t="str">
        <f>IF(ISTEXT(Pivot!#REF!),Pivot!#REF!,B6)</f>
        <v>Region</v>
      </c>
      <c r="C7" s="20" t="str">
        <f>IF(ISTEXT(Pivot!#REF!),Pivot!#REF!,C6)</f>
        <v>Sub Region</v>
      </c>
      <c r="D7" s="20" t="str">
        <f>IF(ISTEXT(Pivot!#REF!),Pivot!#REF!,D6)</f>
        <v>Country</v>
      </c>
      <c r="E7" s="20" t="str">
        <f>IF(ISTEXT(Pivot!#REF!),Pivot!#REF!,E6)</f>
        <v>Metro</v>
      </c>
      <c r="F7" s="20" t="str">
        <f>IF(ISTEXT(Pivot!#REF!),Pivot!#REF!,"")</f>
        <v/>
      </c>
      <c r="G7" s="21" t="str">
        <f>IF(ISNUMBER(Pivot!#REF!),Pivot!#REF!,"")</f>
        <v/>
      </c>
      <c r="H7" s="21" t="str">
        <f>IF(ISNUMBER(Pivot!#REF!),Pivot!#REF!,"")</f>
        <v/>
      </c>
      <c r="I7" s="21" t="str">
        <f>IF(ISNUMBER(Pivot!#REF!),Pivot!#REF!,"")</f>
        <v/>
      </c>
      <c r="L7" s="37" t="str">
        <f t="shared" ca="1" si="1"/>
        <v>EMK</v>
      </c>
      <c r="M7" s="45">
        <f t="shared" ca="1" si="2"/>
        <v>245</v>
      </c>
      <c r="N7" s="45">
        <f t="shared" ca="1" si="3"/>
        <v>220</v>
      </c>
      <c r="O7" s="38">
        <f t="shared" ca="1" si="4"/>
        <v>200</v>
      </c>
      <c r="R7" s="20">
        <v>3</v>
      </c>
    </row>
    <row r="8" spans="2:20" ht="15" customHeight="1" x14ac:dyDescent="0.15">
      <c r="B8" s="20" t="str">
        <f>IF(ISTEXT(Pivot!#REF!),Pivot!#REF!,B7)</f>
        <v>Region</v>
      </c>
      <c r="C8" s="20" t="str">
        <f>IF(ISTEXT(Pivot!#REF!),Pivot!#REF!,C7)</f>
        <v>Sub Region</v>
      </c>
      <c r="D8" s="20" t="str">
        <f>IF(ISTEXT(Pivot!#REF!),Pivot!#REF!,D7)</f>
        <v>Country</v>
      </c>
      <c r="E8" s="20" t="str">
        <f>IF(ISTEXT(Pivot!#REF!),Pivot!#REF!,E7)</f>
        <v>Metro</v>
      </c>
      <c r="F8" s="20" t="str">
        <f>IF(ISTEXT(Pivot!#REF!),Pivot!#REF!,"")</f>
        <v/>
      </c>
      <c r="G8" s="21" t="str">
        <f>IF(ISNUMBER(Pivot!#REF!),Pivot!#REF!,"")</f>
        <v/>
      </c>
      <c r="H8" s="21" t="str">
        <f>IF(ISNUMBER(Pivot!#REF!),Pivot!#REF!,"")</f>
        <v/>
      </c>
      <c r="I8" s="21" t="str">
        <f>IF(ISNUMBER(Pivot!#REF!),Pivot!#REF!,"")</f>
        <v/>
      </c>
      <c r="L8" s="37" t="str">
        <f t="shared" ca="1" si="1"/>
        <v>JOF</v>
      </c>
      <c r="M8" s="45">
        <f t="shared" ca="1" si="2"/>
        <v>278</v>
      </c>
      <c r="N8" s="45">
        <f t="shared" ca="1" si="3"/>
        <v>278</v>
      </c>
      <c r="O8" s="38">
        <f t="shared" ca="1" si="4"/>
        <v>250</v>
      </c>
      <c r="R8" s="20">
        <v>4</v>
      </c>
    </row>
    <row r="9" spans="2:20" ht="15" customHeight="1" x14ac:dyDescent="0.15">
      <c r="B9" s="20" t="str">
        <f>IF(ISTEXT(Pivot!#REF!),Pivot!#REF!,B8)</f>
        <v>Region</v>
      </c>
      <c r="C9" s="20" t="str">
        <f>IF(ISTEXT(Pivot!#REF!),Pivot!#REF!,C8)</f>
        <v>Sub Region</v>
      </c>
      <c r="D9" s="20" t="str">
        <f>IF(ISTEXT(Pivot!#REF!),Pivot!#REF!,D8)</f>
        <v>Country</v>
      </c>
      <c r="E9" s="20" t="str">
        <f>IF(ISTEXT(Pivot!#REF!),Pivot!#REF!,E8)</f>
        <v>Metro</v>
      </c>
      <c r="F9" s="20" t="str">
        <f>IF(ISTEXT(Pivot!#REF!),Pivot!#REF!,"")</f>
        <v/>
      </c>
      <c r="G9" s="21" t="str">
        <f>IF(ISNUMBER(Pivot!#REF!),Pivot!#REF!,"")</f>
        <v/>
      </c>
      <c r="H9" s="21" t="str">
        <f>IF(ISNUMBER(Pivot!#REF!),Pivot!#REF!,"")</f>
        <v/>
      </c>
      <c r="I9" s="21" t="str">
        <f>IF(ISNUMBER(Pivot!#REF!),Pivot!#REF!,"")</f>
        <v/>
      </c>
      <c r="L9" s="37" t="str">
        <f t="shared" ca="1" si="1"/>
        <v>YEI</v>
      </c>
      <c r="M9" s="45">
        <f t="shared" ca="1" si="2"/>
        <v>250</v>
      </c>
      <c r="N9" s="45">
        <f t="shared" ca="1" si="3"/>
        <v>200</v>
      </c>
      <c r="O9" s="38">
        <f t="shared" ca="1" si="4"/>
        <v>200</v>
      </c>
      <c r="R9" s="20">
        <v>5</v>
      </c>
    </row>
    <row r="10" spans="2:20" ht="15" customHeight="1" x14ac:dyDescent="0.15">
      <c r="B10" s="20" t="str">
        <f>IF(ISTEXT(Pivot!#REF!),Pivot!#REF!,B9)</f>
        <v>Region</v>
      </c>
      <c r="C10" s="20" t="str">
        <f>IF(ISTEXT(Pivot!#REF!),Pivot!#REF!,C9)</f>
        <v>Sub Region</v>
      </c>
      <c r="D10" s="20" t="str">
        <f>IF(ISTEXT(Pivot!#REF!),Pivot!#REF!,D9)</f>
        <v>Country</v>
      </c>
      <c r="E10" s="20" t="str">
        <f>IF(ISTEXT(Pivot!#REF!),Pivot!#REF!,E9)</f>
        <v>Metro</v>
      </c>
      <c r="F10" s="20" t="str">
        <f>IF(ISTEXT(Pivot!#REF!),Pivot!#REF!,"")</f>
        <v/>
      </c>
      <c r="G10" s="21" t="str">
        <f>IF(ISNUMBER(Pivot!#REF!),Pivot!#REF!,"")</f>
        <v/>
      </c>
      <c r="H10" s="21" t="str">
        <f>IF(ISNUMBER(Pivot!#REF!),Pivot!#REF!,"")</f>
        <v/>
      </c>
      <c r="I10" s="21" t="str">
        <f>IF(ISNUMBER(Pivot!#REF!),Pivot!#REF!,"")</f>
        <v/>
      </c>
      <c r="L10" s="37" t="str">
        <f t="shared" ca="1" si="1"/>
        <v>EFM</v>
      </c>
      <c r="M10" s="45">
        <f t="shared" ca="1" si="2"/>
        <v>200</v>
      </c>
      <c r="N10" s="45">
        <f t="shared" ca="1" si="3"/>
        <v>170</v>
      </c>
      <c r="O10" s="38">
        <f t="shared" ca="1" si="4"/>
        <v>165</v>
      </c>
      <c r="R10" s="20">
        <v>6</v>
      </c>
    </row>
    <row r="11" spans="2:20" ht="15" customHeight="1" x14ac:dyDescent="0.15">
      <c r="B11" s="20" t="str">
        <f>IF(ISTEXT(Pivot!#REF!),Pivot!#REF!,B10)</f>
        <v>Region</v>
      </c>
      <c r="C11" s="20" t="str">
        <f>IF(ISTEXT(Pivot!#REF!),Pivot!#REF!,C10)</f>
        <v>Sub Region</v>
      </c>
      <c r="D11" s="20" t="str">
        <f>IF(ISTEXT(Pivot!#REF!),Pivot!#REF!,D10)</f>
        <v>Country</v>
      </c>
      <c r="E11" s="20" t="str">
        <f>IF(ISTEXT(Pivot!#REF!),Pivot!#REF!,E10)</f>
        <v>Metro</v>
      </c>
      <c r="F11" s="20" t="str">
        <f>IF(ISTEXT(Pivot!#REF!),Pivot!#REF!,"")</f>
        <v/>
      </c>
      <c r="G11" s="21" t="str">
        <f>IF(ISNUMBER(Pivot!#REF!),Pivot!#REF!,"")</f>
        <v/>
      </c>
      <c r="H11" s="21" t="str">
        <f>IF(ISNUMBER(Pivot!#REF!),Pivot!#REF!,"")</f>
        <v/>
      </c>
      <c r="I11" s="21" t="str">
        <f>IF(ISNUMBER(Pivot!#REF!),Pivot!#REF!,"")</f>
        <v/>
      </c>
      <c r="L11" s="37" t="str">
        <f t="shared" ca="1" si="1"/>
        <v/>
      </c>
      <c r="M11" s="45" t="str">
        <f t="shared" ca="1" si="2"/>
        <v/>
      </c>
      <c r="N11" s="45" t="str">
        <f t="shared" ca="1" si="3"/>
        <v/>
      </c>
      <c r="O11" s="38" t="str">
        <f t="shared" ca="1" si="4"/>
        <v/>
      </c>
      <c r="R11" s="20">
        <v>7</v>
      </c>
    </row>
    <row r="12" spans="2:20" ht="15" customHeight="1" x14ac:dyDescent="0.15">
      <c r="B12" s="20" t="str">
        <f>IF(ISTEXT(Pivot!#REF!),Pivot!#REF!,B11)</f>
        <v>Region</v>
      </c>
      <c r="C12" s="20" t="str">
        <f>IF(ISTEXT(Pivot!#REF!),Pivot!#REF!,C11)</f>
        <v>Sub Region</v>
      </c>
      <c r="D12" s="20" t="str">
        <f>IF(ISTEXT(Pivot!#REF!),Pivot!#REF!,D11)</f>
        <v>Country</v>
      </c>
      <c r="E12" s="20" t="str">
        <f>IF(ISTEXT(Pivot!#REF!),Pivot!#REF!,E11)</f>
        <v>Metro</v>
      </c>
      <c r="F12" s="20" t="str">
        <f>IF(ISTEXT(Pivot!#REF!),Pivot!#REF!,"")</f>
        <v/>
      </c>
      <c r="G12" s="21" t="str">
        <f>IF(ISNUMBER(Pivot!#REF!),Pivot!#REF!,"")</f>
        <v/>
      </c>
      <c r="H12" s="21" t="str">
        <f>IF(ISNUMBER(Pivot!#REF!),Pivot!#REF!,"")</f>
        <v/>
      </c>
      <c r="I12" s="21" t="str">
        <f>IF(ISNUMBER(Pivot!#REF!),Pivot!#REF!,"")</f>
        <v/>
      </c>
      <c r="L12" s="37" t="str">
        <f t="shared" ca="1" si="1"/>
        <v/>
      </c>
      <c r="M12" s="45" t="str">
        <f t="shared" ca="1" si="2"/>
        <v/>
      </c>
      <c r="N12" s="45" t="str">
        <f t="shared" ca="1" si="3"/>
        <v/>
      </c>
      <c r="O12" s="38" t="str">
        <f t="shared" ca="1" si="4"/>
        <v/>
      </c>
      <c r="R12" s="20">
        <v>8</v>
      </c>
    </row>
    <row r="13" spans="2:20" ht="15" customHeight="1" x14ac:dyDescent="0.15">
      <c r="B13" s="20" t="str">
        <f>IF(ISTEXT(Pivot!#REF!),Pivot!#REF!,B12)</f>
        <v>Region</v>
      </c>
      <c r="C13" s="20" t="str">
        <f>IF(ISTEXT(Pivot!#REF!),Pivot!#REF!,C12)</f>
        <v>Sub Region</v>
      </c>
      <c r="D13" s="20" t="str">
        <f>IF(ISTEXT(Pivot!#REF!),Pivot!#REF!,D12)</f>
        <v>Country</v>
      </c>
      <c r="E13" s="20" t="str">
        <f>IF(ISTEXT(Pivot!#REF!),Pivot!#REF!,E12)</f>
        <v>Metro</v>
      </c>
      <c r="F13" s="20" t="str">
        <f>IF(ISTEXT(Pivot!#REF!),Pivot!#REF!,"")</f>
        <v/>
      </c>
      <c r="G13" s="21" t="str">
        <f>IF(ISNUMBER(Pivot!#REF!),Pivot!#REF!,"")</f>
        <v/>
      </c>
      <c r="H13" s="21" t="str">
        <f>IF(ISNUMBER(Pivot!#REF!),Pivot!#REF!,"")</f>
        <v/>
      </c>
      <c r="I13" s="21" t="str">
        <f>IF(ISNUMBER(Pivot!#REF!),Pivot!#REF!,"")</f>
        <v/>
      </c>
      <c r="L13" s="37" t="str">
        <f t="shared" ca="1" si="1"/>
        <v/>
      </c>
      <c r="M13" s="45" t="str">
        <f t="shared" ca="1" si="2"/>
        <v/>
      </c>
      <c r="N13" s="45" t="str">
        <f t="shared" ca="1" si="3"/>
        <v/>
      </c>
      <c r="O13" s="38" t="str">
        <f t="shared" ca="1" si="4"/>
        <v/>
      </c>
      <c r="R13" s="20">
        <v>9</v>
      </c>
    </row>
    <row r="14" spans="2:20" ht="15" customHeight="1" x14ac:dyDescent="0.15">
      <c r="B14" s="20" t="str">
        <f>IF(ISTEXT(Pivot!#REF!),Pivot!#REF!,B13)</f>
        <v>Region</v>
      </c>
      <c r="C14" s="20" t="str">
        <f>IF(ISTEXT(Pivot!#REF!),Pivot!#REF!,C13)</f>
        <v>Sub Region</v>
      </c>
      <c r="D14" s="20" t="str">
        <f>IF(ISTEXT(Pivot!#REF!),Pivot!#REF!,D13)</f>
        <v>Country</v>
      </c>
      <c r="E14" s="20" t="str">
        <f>IF(ISTEXT(Pivot!#REF!),Pivot!#REF!,E13)</f>
        <v>Metro</v>
      </c>
      <c r="F14" s="20" t="str">
        <f>IF(ISTEXT(Pivot!#REF!),Pivot!#REF!,"")</f>
        <v/>
      </c>
      <c r="G14" s="21" t="str">
        <f>IF(ISNUMBER(Pivot!#REF!),Pivot!#REF!,"")</f>
        <v/>
      </c>
      <c r="H14" s="21" t="str">
        <f>IF(ISNUMBER(Pivot!#REF!),Pivot!#REF!,"")</f>
        <v/>
      </c>
      <c r="I14" s="21" t="str">
        <f>IF(ISNUMBER(Pivot!#REF!),Pivot!#REF!,"")</f>
        <v/>
      </c>
      <c r="L14" s="37" t="str">
        <f t="shared" ca="1" si="1"/>
        <v/>
      </c>
      <c r="M14" s="45" t="str">
        <f t="shared" ca="1" si="2"/>
        <v/>
      </c>
      <c r="N14" s="45" t="str">
        <f t="shared" ca="1" si="3"/>
        <v/>
      </c>
      <c r="O14" s="38" t="str">
        <f t="shared" ca="1" si="4"/>
        <v/>
      </c>
      <c r="R14" s="20">
        <v>10</v>
      </c>
    </row>
    <row r="15" spans="2:20" ht="15" customHeight="1" x14ac:dyDescent="0.15">
      <c r="B15" s="20" t="str">
        <f>IF(ISTEXT(Pivot!#REF!),Pivot!#REF!,B14)</f>
        <v>Region</v>
      </c>
      <c r="C15" s="20" t="str">
        <f>IF(ISTEXT(Pivot!#REF!),Pivot!#REF!,C14)</f>
        <v>Sub Region</v>
      </c>
      <c r="D15" s="20" t="str">
        <f>IF(ISTEXT(Pivot!#REF!),Pivot!#REF!,D14)</f>
        <v>Country</v>
      </c>
      <c r="E15" s="20" t="str">
        <f>IF(ISTEXT(Pivot!#REF!),Pivot!#REF!,E14)</f>
        <v>Metro</v>
      </c>
      <c r="F15" s="20" t="str">
        <f>IF(ISTEXT(Pivot!#REF!),Pivot!#REF!,"")</f>
        <v/>
      </c>
      <c r="G15" s="21" t="str">
        <f>IF(ISNUMBER(Pivot!#REF!),Pivot!#REF!,"")</f>
        <v/>
      </c>
      <c r="H15" s="21" t="str">
        <f>IF(ISNUMBER(Pivot!#REF!),Pivot!#REF!,"")</f>
        <v/>
      </c>
      <c r="I15" s="21" t="str">
        <f>IF(ISNUMBER(Pivot!#REF!),Pivot!#REF!,"")</f>
        <v/>
      </c>
      <c r="L15" s="37" t="str">
        <f t="shared" ca="1" si="1"/>
        <v/>
      </c>
      <c r="M15" s="38" t="str">
        <f t="shared" ca="1" si="2"/>
        <v/>
      </c>
      <c r="N15" s="45" t="str">
        <f t="shared" ca="1" si="3"/>
        <v/>
      </c>
      <c r="O15" s="38" t="str">
        <f t="shared" ca="1" si="4"/>
        <v/>
      </c>
      <c r="R15" s="20">
        <v>11</v>
      </c>
    </row>
    <row r="16" spans="2:20" ht="15" customHeight="1" x14ac:dyDescent="0.15">
      <c r="B16" s="20" t="str">
        <f>IF(ISTEXT(Pivot!#REF!),Pivot!#REF!,B15)</f>
        <v>Region</v>
      </c>
      <c r="C16" s="20" t="str">
        <f>IF(ISTEXT(Pivot!#REF!),Pivot!#REF!,C15)</f>
        <v>Sub Region</v>
      </c>
      <c r="D16" s="20" t="str">
        <f>IF(ISTEXT(Pivot!#REF!),Pivot!#REF!,D15)</f>
        <v>Country</v>
      </c>
      <c r="E16" s="20" t="str">
        <f>IF(ISTEXT(Pivot!#REF!),Pivot!#REF!,E15)</f>
        <v>Metro</v>
      </c>
      <c r="F16" s="20" t="str">
        <f>IF(ISTEXT(Pivot!#REF!),Pivot!#REF!,"")</f>
        <v/>
      </c>
      <c r="G16" s="21" t="str">
        <f>IF(ISNUMBER(Pivot!#REF!),Pivot!#REF!,"")</f>
        <v/>
      </c>
      <c r="H16" s="21" t="str">
        <f>IF(ISNUMBER(Pivot!#REF!),Pivot!#REF!,"")</f>
        <v/>
      </c>
      <c r="I16" s="21" t="str">
        <f>IF(ISNUMBER(Pivot!#REF!),Pivot!#REF!,"")</f>
        <v/>
      </c>
    </row>
    <row r="17" spans="2:17" ht="15" customHeight="1" x14ac:dyDescent="0.15">
      <c r="B17" s="20" t="str">
        <f>IF(ISTEXT(Pivot!#REF!),Pivot!#REF!,B16)</f>
        <v>Region</v>
      </c>
      <c r="C17" s="20" t="str">
        <f>IF(ISTEXT(Pivot!#REF!),Pivot!#REF!,C16)</f>
        <v>Sub Region</v>
      </c>
      <c r="D17" s="20" t="str">
        <f>IF(ISTEXT(Pivot!#REF!),Pivot!#REF!,D16)</f>
        <v>Country</v>
      </c>
      <c r="E17" s="20" t="str">
        <f>IF(ISTEXT(Pivot!#REF!),Pivot!#REF!,E16)</f>
        <v>Metro</v>
      </c>
      <c r="F17" s="20" t="str">
        <f>IF(ISTEXT(Pivot!#REF!),Pivot!#REF!,"")</f>
        <v/>
      </c>
      <c r="G17" s="21" t="str">
        <f>IF(ISNUMBER(Pivot!#REF!),Pivot!#REF!,"")</f>
        <v/>
      </c>
      <c r="H17" s="21" t="str">
        <f>IF(ISNUMBER(Pivot!#REF!),Pivot!#REF!,"")</f>
        <v/>
      </c>
      <c r="I17" s="21" t="str">
        <f>IF(ISNUMBER(Pivot!#REF!),Pivot!#REF!,"")</f>
        <v/>
      </c>
    </row>
    <row r="18" spans="2:17" ht="15" customHeight="1" x14ac:dyDescent="0.15">
      <c r="B18" s="20" t="str">
        <f>IF(ISTEXT(Pivot!#REF!),Pivot!#REF!,B17)</f>
        <v>Region</v>
      </c>
      <c r="C18" s="20" t="str">
        <f>IF(ISTEXT(Pivot!#REF!),Pivot!#REF!,C17)</f>
        <v>Sub Region</v>
      </c>
      <c r="D18" s="20" t="str">
        <f>IF(ISTEXT(Pivot!#REF!),Pivot!#REF!,D17)</f>
        <v>Country</v>
      </c>
      <c r="E18" s="20" t="str">
        <f>IF(ISTEXT(Pivot!#REF!),Pivot!#REF!,E17)</f>
        <v>Metro</v>
      </c>
      <c r="F18" s="20" t="str">
        <f>IF(ISTEXT(Pivot!#REF!),Pivot!#REF!,"")</f>
        <v/>
      </c>
      <c r="G18" s="21" t="str">
        <f>IF(ISNUMBER(Pivot!#REF!),Pivot!#REF!,"")</f>
        <v/>
      </c>
      <c r="H18" s="21" t="str">
        <f>IF(ISNUMBER(Pivot!#REF!),Pivot!#REF!,"")</f>
        <v/>
      </c>
      <c r="I18" s="21" t="str">
        <f>IF(ISNUMBER(Pivot!#REF!),Pivot!#REF!,"")</f>
        <v/>
      </c>
      <c r="L18" s="191" t="str">
        <f>CONCATENATE("Price per KW, ",N2)</f>
        <v>Price per KW, Dallas</v>
      </c>
      <c r="M18" s="192"/>
      <c r="N18" s="192"/>
      <c r="O18" s="192"/>
      <c r="P18" s="192"/>
      <c r="Q18" s="193"/>
    </row>
    <row r="19" spans="2:17" ht="15" customHeight="1" x14ac:dyDescent="0.15">
      <c r="B19" s="20" t="str">
        <f>IF(ISTEXT(Pivot!#REF!),Pivot!#REF!,B18)</f>
        <v>Region</v>
      </c>
      <c r="C19" s="20" t="str">
        <f>IF(ISTEXT(Pivot!#REF!),Pivot!#REF!,C18)</f>
        <v>Sub Region</v>
      </c>
      <c r="D19" s="20" t="str">
        <f>IF(ISTEXT(Pivot!#REF!),Pivot!#REF!,D18)</f>
        <v>Country</v>
      </c>
      <c r="E19" s="20" t="str">
        <f>IF(ISTEXT(Pivot!#REF!),Pivot!#REF!,E18)</f>
        <v>Metro</v>
      </c>
      <c r="F19" s="20" t="str">
        <f>IF(ISTEXT(Pivot!#REF!),Pivot!#REF!,"")</f>
        <v/>
      </c>
      <c r="G19" s="21" t="str">
        <f>IF(ISNUMBER(Pivot!#REF!),Pivot!#REF!,"")</f>
        <v/>
      </c>
      <c r="H19" s="21" t="str">
        <f>IF(ISNUMBER(Pivot!#REF!),Pivot!#REF!,"")</f>
        <v/>
      </c>
      <c r="I19" s="21" t="str">
        <f>IF(ISNUMBER(Pivot!#REF!),Pivot!#REF!,"")</f>
        <v/>
      </c>
    </row>
    <row r="20" spans="2:17" ht="15" customHeight="1" x14ac:dyDescent="0.15">
      <c r="B20" s="20" t="str">
        <f>IF(ISTEXT(Pivot!#REF!),Pivot!#REF!,B19)</f>
        <v>Region</v>
      </c>
      <c r="C20" s="20" t="str">
        <f>IF(ISTEXT(Pivot!#REF!),Pivot!#REF!,C19)</f>
        <v>Sub Region</v>
      </c>
      <c r="D20" s="20" t="str">
        <f>IF(ISTEXT(Pivot!#REF!),Pivot!#REF!,D19)</f>
        <v>Country</v>
      </c>
      <c r="E20" s="20" t="str">
        <f>IF(ISTEXT(Pivot!#REF!),Pivot!#REF!,E19)</f>
        <v>Metro</v>
      </c>
      <c r="F20" s="20" t="str">
        <f>IF(ISTEXT(Pivot!#REF!),Pivot!#REF!,"")</f>
        <v/>
      </c>
      <c r="G20" s="21" t="str">
        <f>IF(ISNUMBER(Pivot!#REF!),Pivot!#REF!,"")</f>
        <v/>
      </c>
      <c r="H20" s="21" t="str">
        <f>IF(ISNUMBER(Pivot!#REF!),Pivot!#REF!,"")</f>
        <v/>
      </c>
      <c r="I20" s="21" t="str">
        <f>IF(ISNUMBER(Pivot!#REF!),Pivot!#REF!,"")</f>
        <v/>
      </c>
    </row>
    <row r="21" spans="2:17" ht="15" customHeight="1" x14ac:dyDescent="0.15">
      <c r="B21" s="20" t="str">
        <f>IF(ISTEXT(Pivot!#REF!),Pivot!#REF!,B20)</f>
        <v>Region</v>
      </c>
      <c r="C21" s="20" t="str">
        <f>IF(ISTEXT(Pivot!#REF!),Pivot!#REF!,C20)</f>
        <v>Sub Region</v>
      </c>
      <c r="D21" s="20" t="str">
        <f>IF(ISTEXT(Pivot!#REF!),Pivot!#REF!,D20)</f>
        <v>Country</v>
      </c>
      <c r="E21" s="20" t="str">
        <f>IF(ISTEXT(Pivot!#REF!),Pivot!#REF!,E20)</f>
        <v>Metro</v>
      </c>
      <c r="F21" s="20" t="str">
        <f>IF(ISTEXT(Pivot!#REF!),Pivot!#REF!,"")</f>
        <v/>
      </c>
      <c r="G21" s="21" t="str">
        <f>IF(ISNUMBER(Pivot!#REF!),Pivot!#REF!,"")</f>
        <v/>
      </c>
      <c r="H21" s="21" t="str">
        <f>IF(ISNUMBER(Pivot!#REF!),Pivot!#REF!,"")</f>
        <v/>
      </c>
      <c r="I21" s="21" t="str">
        <f>IF(ISNUMBER(Pivot!#REF!),Pivot!#REF!,"")</f>
        <v/>
      </c>
    </row>
    <row r="22" spans="2:17" ht="15" customHeight="1" x14ac:dyDescent="0.15">
      <c r="B22" s="20" t="str">
        <f>IF(ISTEXT(Pivot!#REF!),Pivot!#REF!,B21)</f>
        <v>Region</v>
      </c>
      <c r="C22" s="20" t="str">
        <f>IF(ISTEXT(Pivot!#REF!),Pivot!#REF!,C21)</f>
        <v>Sub Region</v>
      </c>
      <c r="D22" s="20" t="str">
        <f>IF(ISTEXT(Pivot!#REF!),Pivot!#REF!,D21)</f>
        <v>Country</v>
      </c>
      <c r="E22" s="20" t="str">
        <f>IF(ISTEXT(Pivot!#REF!),Pivot!#REF!,E21)</f>
        <v>Metro</v>
      </c>
      <c r="F22" s="20" t="str">
        <f>IF(ISTEXT(Pivot!#REF!),Pivot!#REF!,"")</f>
        <v/>
      </c>
      <c r="G22" s="21" t="str">
        <f>IF(ISNUMBER(Pivot!#REF!),Pivot!#REF!,"")</f>
        <v/>
      </c>
      <c r="H22" s="21" t="str">
        <f>IF(ISNUMBER(Pivot!#REF!),Pivot!#REF!,"")</f>
        <v/>
      </c>
      <c r="I22" s="21" t="str">
        <f>IF(ISNUMBER(Pivot!#REF!),Pivot!#REF!,"")</f>
        <v/>
      </c>
    </row>
    <row r="23" spans="2:17" ht="15" customHeight="1" x14ac:dyDescent="0.15">
      <c r="B23" s="20" t="str">
        <f>IF(ISTEXT(Pivot!#REF!),Pivot!#REF!,B22)</f>
        <v>Region</v>
      </c>
      <c r="C23" s="20" t="str">
        <f>IF(ISTEXT(Pivot!#REF!),Pivot!#REF!,C22)</f>
        <v>Sub Region</v>
      </c>
      <c r="D23" s="20" t="str">
        <f>IF(ISTEXT(Pivot!#REF!),Pivot!#REF!,D22)</f>
        <v>Country</v>
      </c>
      <c r="E23" s="20" t="str">
        <f>IF(ISTEXT(Pivot!#REF!),Pivot!#REF!,E22)</f>
        <v>Metro</v>
      </c>
      <c r="F23" s="20" t="str">
        <f>IF(ISTEXT(Pivot!#REF!),Pivot!#REF!,"")</f>
        <v/>
      </c>
      <c r="G23" s="21" t="str">
        <f>IF(ISNUMBER(Pivot!#REF!),Pivot!#REF!,"")</f>
        <v/>
      </c>
      <c r="H23" s="21" t="str">
        <f>IF(ISNUMBER(Pivot!#REF!),Pivot!#REF!,"")</f>
        <v/>
      </c>
      <c r="I23" s="21" t="str">
        <f>IF(ISNUMBER(Pivot!#REF!),Pivot!#REF!,"")</f>
        <v/>
      </c>
    </row>
    <row r="24" spans="2:17" ht="15" customHeight="1" x14ac:dyDescent="0.15">
      <c r="B24" s="20" t="str">
        <f>IF(ISTEXT(Pivot!#REF!),Pivot!#REF!,B23)</f>
        <v>Region</v>
      </c>
      <c r="C24" s="20" t="str">
        <f>IF(ISTEXT(Pivot!#REF!),Pivot!#REF!,C23)</f>
        <v>Sub Region</v>
      </c>
      <c r="D24" s="20" t="str">
        <f>IF(ISTEXT(Pivot!#REF!),Pivot!#REF!,D23)</f>
        <v>Country</v>
      </c>
      <c r="E24" s="20" t="str">
        <f>IF(ISTEXT(Pivot!#REF!),Pivot!#REF!,E23)</f>
        <v>Metro</v>
      </c>
      <c r="F24" s="20" t="str">
        <f>IF(ISTEXT(Pivot!#REF!),Pivot!#REF!,"")</f>
        <v/>
      </c>
      <c r="G24" s="21" t="str">
        <f>IF(ISNUMBER(Pivot!#REF!),Pivot!#REF!,"")</f>
        <v/>
      </c>
      <c r="H24" s="21" t="str">
        <f>IF(ISNUMBER(Pivot!#REF!),Pivot!#REF!,"")</f>
        <v/>
      </c>
      <c r="I24" s="21" t="str">
        <f>IF(ISNUMBER(Pivot!#REF!),Pivot!#REF!,"")</f>
        <v/>
      </c>
    </row>
    <row r="25" spans="2:17" ht="15" customHeight="1" x14ac:dyDescent="0.15">
      <c r="B25" s="20" t="str">
        <f>IF(ISTEXT(Pivot!#REF!),Pivot!#REF!,B24)</f>
        <v>Region</v>
      </c>
      <c r="C25" s="20" t="str">
        <f>IF(ISTEXT(Pivot!#REF!),Pivot!#REF!,C24)</f>
        <v>Sub Region</v>
      </c>
      <c r="D25" s="20" t="str">
        <f>IF(ISTEXT(Pivot!#REF!),Pivot!#REF!,D24)</f>
        <v>Country</v>
      </c>
      <c r="E25" s="20" t="str">
        <f>IF(ISTEXT(Pivot!#REF!),Pivot!#REF!,E24)</f>
        <v>Metro</v>
      </c>
      <c r="F25" s="20" t="str">
        <f>IF(ISTEXT(Pivot!#REF!),Pivot!#REF!,"")</f>
        <v/>
      </c>
      <c r="G25" s="21" t="str">
        <f>IF(ISNUMBER(Pivot!#REF!),Pivot!#REF!,"")</f>
        <v/>
      </c>
      <c r="H25" s="21" t="str">
        <f>IF(ISNUMBER(Pivot!#REF!),Pivot!#REF!,"")</f>
        <v/>
      </c>
      <c r="I25" s="21" t="str">
        <f>IF(ISNUMBER(Pivot!#REF!),Pivot!#REF!,"")</f>
        <v/>
      </c>
    </row>
    <row r="26" spans="2:17" ht="15" customHeight="1" x14ac:dyDescent="0.15">
      <c r="B26" s="20" t="str">
        <f>IF(ISTEXT(Pivot!A6),Pivot!A6,B25)</f>
        <v>Europe</v>
      </c>
      <c r="C26" s="20" t="str">
        <f>IF(ISTEXT(Pivot!B6),Pivot!B6,C25)</f>
        <v>Western Europe</v>
      </c>
      <c r="D26" s="20" t="str">
        <f>IF(ISTEXT(Pivot!#REF!),Pivot!#REF!,D25)</f>
        <v>Country</v>
      </c>
      <c r="E26" s="20" t="str">
        <f>IF(ISTEXT(Pivot!#REF!),Pivot!#REF!,E25)</f>
        <v>Metro</v>
      </c>
      <c r="F26" s="20" t="str">
        <f>IF(ISTEXT(Pivot!#REF!),Pivot!#REF!,"")</f>
        <v/>
      </c>
      <c r="G26" s="21" t="str">
        <f>IF(ISNUMBER(Pivot!#REF!),Pivot!#REF!,"")</f>
        <v/>
      </c>
      <c r="H26" s="21" t="str">
        <f>IF(ISNUMBER(Pivot!#REF!),Pivot!#REF!,"")</f>
        <v/>
      </c>
      <c r="I26" s="21" t="str">
        <f>IF(ISNUMBER(Pivot!#REF!),Pivot!#REF!,"")</f>
        <v/>
      </c>
    </row>
    <row r="27" spans="2:17" ht="15" customHeight="1" x14ac:dyDescent="0.15">
      <c r="B27" s="20" t="str">
        <f>IF(ISTEXT(Pivot!#REF!),Pivot!#REF!,B26)</f>
        <v>Europe</v>
      </c>
      <c r="C27" s="20" t="str">
        <f>IF(ISTEXT(Pivot!#REF!),Pivot!#REF!,C26)</f>
        <v>Western Europe</v>
      </c>
      <c r="D27" s="20" t="str">
        <f>IF(ISTEXT(Pivot!#REF!),Pivot!#REF!,D26)</f>
        <v>Country</v>
      </c>
      <c r="E27" s="20" t="str">
        <f>IF(ISTEXT(Pivot!#REF!),Pivot!#REF!,E26)</f>
        <v>Metro</v>
      </c>
      <c r="F27" s="20" t="str">
        <f>IF(ISTEXT(Pivot!#REF!),Pivot!#REF!,"")</f>
        <v/>
      </c>
      <c r="G27" s="21" t="str">
        <f>IF(ISNUMBER(Pivot!#REF!),Pivot!#REF!,"")</f>
        <v/>
      </c>
      <c r="H27" s="21" t="str">
        <f>IF(ISNUMBER(Pivot!#REF!),Pivot!#REF!,"")</f>
        <v/>
      </c>
      <c r="I27" s="21" t="str">
        <f>IF(ISNUMBER(Pivot!#REF!),Pivot!#REF!,"")</f>
        <v/>
      </c>
    </row>
    <row r="28" spans="2:17" ht="15" customHeight="1" x14ac:dyDescent="0.15">
      <c r="B28" s="20" t="str">
        <f>IF(ISTEXT(Pivot!#REF!),Pivot!#REF!,B27)</f>
        <v>Europe</v>
      </c>
      <c r="C28" s="20" t="str">
        <f>IF(ISTEXT(Pivot!#REF!),Pivot!#REF!,C27)</f>
        <v>Western Europe</v>
      </c>
      <c r="D28" s="20" t="str">
        <f>IF(ISTEXT(Pivot!#REF!),Pivot!#REF!,D27)</f>
        <v>Country</v>
      </c>
      <c r="E28" s="20" t="str">
        <f>IF(ISTEXT(Pivot!#REF!),Pivot!#REF!,E27)</f>
        <v>Metro</v>
      </c>
      <c r="F28" s="20" t="str">
        <f>IF(ISTEXT(Pivot!#REF!),Pivot!#REF!,"")</f>
        <v/>
      </c>
      <c r="G28" s="21" t="str">
        <f>IF(ISNUMBER(Pivot!#REF!),Pivot!#REF!,"")</f>
        <v/>
      </c>
      <c r="H28" s="21" t="str">
        <f>IF(ISNUMBER(Pivot!#REF!),Pivot!#REF!,"")</f>
        <v/>
      </c>
      <c r="I28" s="21" t="str">
        <f>IF(ISNUMBER(Pivot!#REF!),Pivot!#REF!,"")</f>
        <v/>
      </c>
    </row>
    <row r="29" spans="2:17" ht="15" customHeight="1" x14ac:dyDescent="0.15">
      <c r="B29" s="20" t="str">
        <f>IF(ISTEXT(Pivot!#REF!),Pivot!#REF!,B28)</f>
        <v>Europe</v>
      </c>
      <c r="C29" s="20" t="str">
        <f>IF(ISTEXT(Pivot!#REF!),Pivot!#REF!,C28)</f>
        <v>Western Europe</v>
      </c>
      <c r="D29" s="20" t="str">
        <f>IF(ISTEXT(Pivot!#REF!),Pivot!#REF!,D28)</f>
        <v>Country</v>
      </c>
      <c r="E29" s="20" t="str">
        <f>IF(ISTEXT(Pivot!#REF!),Pivot!#REF!,E28)</f>
        <v>Metro</v>
      </c>
      <c r="F29" s="20" t="str">
        <f>IF(ISTEXT(Pivot!#REF!),Pivot!#REF!,"")</f>
        <v/>
      </c>
      <c r="G29" s="21" t="str">
        <f>IF(ISNUMBER(Pivot!#REF!),Pivot!#REF!,"")</f>
        <v/>
      </c>
      <c r="H29" s="21" t="str">
        <f>IF(ISNUMBER(Pivot!#REF!),Pivot!#REF!,"")</f>
        <v/>
      </c>
      <c r="I29" s="21" t="str">
        <f>IF(ISNUMBER(Pivot!#REF!),Pivot!#REF!,"")</f>
        <v/>
      </c>
    </row>
    <row r="30" spans="2:17" ht="15" customHeight="1" x14ac:dyDescent="0.15">
      <c r="B30" s="20" t="str">
        <f>IF(ISTEXT(Pivot!#REF!),Pivot!#REF!,B29)</f>
        <v>Europe</v>
      </c>
      <c r="C30" s="20" t="str">
        <f>IF(ISTEXT(Pivot!#REF!),Pivot!#REF!,C29)</f>
        <v>Western Europe</v>
      </c>
      <c r="D30" s="20" t="str">
        <f>IF(ISTEXT(Pivot!#REF!),Pivot!#REF!,D29)</f>
        <v>Country</v>
      </c>
      <c r="E30" s="20" t="str">
        <f>IF(ISTEXT(Pivot!#REF!),Pivot!#REF!,E29)</f>
        <v>Metro</v>
      </c>
      <c r="F30" s="20" t="str">
        <f>IF(ISTEXT(Pivot!#REF!),Pivot!#REF!,"")</f>
        <v/>
      </c>
      <c r="G30" s="21" t="str">
        <f>IF(ISNUMBER(Pivot!#REF!),Pivot!#REF!,"")</f>
        <v/>
      </c>
      <c r="H30" s="21" t="str">
        <f>IF(ISNUMBER(Pivot!#REF!),Pivot!#REF!,"")</f>
        <v/>
      </c>
      <c r="I30" s="21" t="str">
        <f>IF(ISNUMBER(Pivot!#REF!),Pivot!#REF!,"")</f>
        <v/>
      </c>
    </row>
    <row r="31" spans="2:17" ht="15" customHeight="1" x14ac:dyDescent="0.15">
      <c r="B31" s="20" t="str">
        <f>IF(ISTEXT(Pivot!#REF!),Pivot!#REF!,B30)</f>
        <v>Europe</v>
      </c>
      <c r="C31" s="20" t="str">
        <f>IF(ISTEXT(Pivot!#REF!),Pivot!#REF!,C30)</f>
        <v>Western Europe</v>
      </c>
      <c r="D31" s="20" t="str">
        <f>IF(ISTEXT(Pivot!#REF!),Pivot!#REF!,D30)</f>
        <v>Country</v>
      </c>
      <c r="E31" s="20" t="str">
        <f>IF(ISTEXT(Pivot!#REF!),Pivot!#REF!,E30)</f>
        <v>Metro</v>
      </c>
      <c r="F31" s="20" t="str">
        <f>IF(ISTEXT(Pivot!#REF!),Pivot!#REF!,"")</f>
        <v/>
      </c>
      <c r="G31" s="21" t="str">
        <f>IF(ISNUMBER(Pivot!#REF!),Pivot!#REF!,"")</f>
        <v/>
      </c>
      <c r="H31" s="21" t="str">
        <f>IF(ISNUMBER(Pivot!#REF!),Pivot!#REF!,"")</f>
        <v/>
      </c>
      <c r="I31" s="21" t="str">
        <f>IF(ISNUMBER(Pivot!#REF!),Pivot!#REF!,"")</f>
        <v/>
      </c>
    </row>
    <row r="32" spans="2:17" ht="15" customHeight="1" x14ac:dyDescent="0.15">
      <c r="B32" s="20" t="str">
        <f>IF(ISTEXT(Pivot!#REF!),Pivot!#REF!,B31)</f>
        <v>Europe</v>
      </c>
      <c r="C32" s="20" t="str">
        <f>IF(ISTEXT(Pivot!#REF!),Pivot!#REF!,C31)</f>
        <v>Western Europe</v>
      </c>
      <c r="D32" s="20" t="str">
        <f>IF(ISTEXT(Pivot!#REF!),Pivot!#REF!,D31)</f>
        <v>Country</v>
      </c>
      <c r="E32" s="20" t="str">
        <f>IF(ISTEXT(Pivot!#REF!),Pivot!#REF!,E31)</f>
        <v>Metro</v>
      </c>
      <c r="F32" s="20" t="str">
        <f>IF(ISTEXT(Pivot!#REF!),Pivot!#REF!,"")</f>
        <v/>
      </c>
      <c r="G32" s="21" t="str">
        <f>IF(ISNUMBER(Pivot!#REF!),Pivot!#REF!,"")</f>
        <v/>
      </c>
      <c r="H32" s="21" t="str">
        <f>IF(ISNUMBER(Pivot!#REF!),Pivot!#REF!,"")</f>
        <v/>
      </c>
      <c r="I32" s="21" t="str">
        <f>IF(ISNUMBER(Pivot!#REF!),Pivot!#REF!,"")</f>
        <v/>
      </c>
    </row>
    <row r="33" spans="2:22" ht="15" customHeight="1" x14ac:dyDescent="0.15">
      <c r="B33" s="20" t="str">
        <f>IF(ISTEXT(Pivot!#REF!),Pivot!#REF!,B32)</f>
        <v>Europe</v>
      </c>
      <c r="C33" s="20" t="str">
        <f>IF(ISTEXT(Pivot!#REF!),Pivot!#REF!,C32)</f>
        <v>Western Europe</v>
      </c>
      <c r="D33" s="20" t="str">
        <f>IF(ISTEXT(Pivot!#REF!),Pivot!#REF!,D32)</f>
        <v>Country</v>
      </c>
      <c r="E33" s="20" t="str">
        <f>IF(ISTEXT(Pivot!#REF!),Pivot!#REF!,E32)</f>
        <v>Metro</v>
      </c>
      <c r="F33" s="20" t="str">
        <f>IF(ISTEXT(Pivot!#REF!),Pivot!#REF!,"")</f>
        <v/>
      </c>
      <c r="G33" s="21" t="str">
        <f>IF(ISNUMBER(Pivot!#REF!),Pivot!#REF!,"")</f>
        <v/>
      </c>
      <c r="H33" s="21" t="str">
        <f>IF(ISNUMBER(Pivot!#REF!),Pivot!#REF!,"")</f>
        <v/>
      </c>
      <c r="I33" s="21" t="str">
        <f>IF(ISNUMBER(Pivot!#REF!),Pivot!#REF!,"")</f>
        <v/>
      </c>
    </row>
    <row r="34" spans="2:22" ht="15" customHeight="1" x14ac:dyDescent="0.15">
      <c r="B34" s="20" t="str">
        <f>IF(ISTEXT(Pivot!#REF!),Pivot!#REF!,B33)</f>
        <v>Europe</v>
      </c>
      <c r="C34" s="20" t="str">
        <f>IF(ISTEXT(Pivot!#REF!),Pivot!#REF!,C33)</f>
        <v>Western Europe</v>
      </c>
      <c r="D34" s="20" t="str">
        <f>IF(ISTEXT(Pivot!#REF!),Pivot!#REF!,D33)</f>
        <v>Country</v>
      </c>
      <c r="E34" s="20" t="str">
        <f>IF(ISTEXT(Pivot!#REF!),Pivot!#REF!,E33)</f>
        <v>Metro</v>
      </c>
      <c r="F34" s="20" t="str">
        <f>IF(ISTEXT(Pivot!#REF!),Pivot!#REF!,"")</f>
        <v/>
      </c>
      <c r="G34" s="21" t="str">
        <f>IF(ISNUMBER(Pivot!#REF!),Pivot!#REF!,"")</f>
        <v/>
      </c>
      <c r="H34" s="21" t="str">
        <f>IF(ISNUMBER(Pivot!#REF!),Pivot!#REF!,"")</f>
        <v/>
      </c>
      <c r="I34" s="21" t="str">
        <f>IF(ISNUMBER(Pivot!#REF!),Pivot!#REF!,"")</f>
        <v/>
      </c>
      <c r="V34" s="118"/>
    </row>
    <row r="35" spans="2:22" ht="15" customHeight="1" x14ac:dyDescent="0.15">
      <c r="B35" s="20" t="str">
        <f>IF(ISTEXT(Pivot!#REF!),Pivot!#REF!,B34)</f>
        <v>Europe</v>
      </c>
      <c r="C35" s="20" t="str">
        <f>IF(ISTEXT(Pivot!#REF!),Pivot!#REF!,C34)</f>
        <v>Western Europe</v>
      </c>
      <c r="D35" s="20" t="str">
        <f>IF(ISTEXT(Pivot!#REF!),Pivot!#REF!,D34)</f>
        <v>Country</v>
      </c>
      <c r="E35" s="20" t="str">
        <f>IF(ISTEXT(Pivot!#REF!),Pivot!#REF!,E34)</f>
        <v>Metro</v>
      </c>
      <c r="F35" s="20" t="str">
        <f>IF(ISTEXT(Pivot!#REF!),Pivot!#REF!,"")</f>
        <v/>
      </c>
      <c r="G35" s="21" t="str">
        <f>IF(ISNUMBER(Pivot!#REF!),Pivot!#REF!,"")</f>
        <v/>
      </c>
      <c r="H35" s="21" t="str">
        <f>IF(ISNUMBER(Pivot!#REF!),Pivot!#REF!,"")</f>
        <v/>
      </c>
      <c r="I35" s="21" t="str">
        <f>IF(ISNUMBER(Pivot!#REF!),Pivot!#REF!,"")</f>
        <v/>
      </c>
      <c r="L35" s="194" t="s">
        <v>189</v>
      </c>
      <c r="M35" s="195"/>
      <c r="N35" s="195"/>
      <c r="O35" s="195"/>
      <c r="P35" s="195"/>
      <c r="Q35" s="196"/>
    </row>
    <row r="36" spans="2:22" ht="27" customHeight="1" x14ac:dyDescent="0.15">
      <c r="B36" s="20" t="str">
        <f>IF(ISTEXT(Pivot!#REF!),Pivot!#REF!,B35)</f>
        <v>Europe</v>
      </c>
      <c r="C36" s="20" t="str">
        <f>IF(ISTEXT(Pivot!#REF!),Pivot!#REF!,C35)</f>
        <v>Western Europe</v>
      </c>
      <c r="D36" s="20" t="str">
        <f>IF(ISTEXT(Pivot!#REF!),Pivot!#REF!,D35)</f>
        <v>Country</v>
      </c>
      <c r="E36" s="20" t="str">
        <f>IF(ISTEXT(Pivot!#REF!),Pivot!#REF!,E35)</f>
        <v>Metro</v>
      </c>
      <c r="F36" s="20" t="str">
        <f>IF(ISTEXT(Pivot!#REF!),Pivot!#REF!,"")</f>
        <v/>
      </c>
      <c r="G36" s="21" t="str">
        <f>IF(ISNUMBER(Pivot!#REF!),Pivot!#REF!,"")</f>
        <v/>
      </c>
      <c r="H36" s="21" t="str">
        <f>IF(ISNUMBER(Pivot!#REF!),Pivot!#REF!,"")</f>
        <v/>
      </c>
      <c r="I36" s="21" t="str">
        <f>IF(ISNUMBER(Pivot!#REF!),Pivot!#REF!,"")</f>
        <v/>
      </c>
      <c r="L36" s="197"/>
      <c r="M36" s="198"/>
      <c r="N36" s="198"/>
      <c r="O36" s="198"/>
      <c r="P36" s="198"/>
      <c r="Q36" s="199"/>
    </row>
    <row r="37" spans="2:22" ht="45" customHeight="1" x14ac:dyDescent="0.15">
      <c r="B37" s="20" t="str">
        <f>IF(ISTEXT(Pivot!#REF!),Pivot!#REF!,B36)</f>
        <v>Europe</v>
      </c>
      <c r="C37" s="20" t="str">
        <f>IF(ISTEXT(Pivot!#REF!),Pivot!#REF!,C36)</f>
        <v>Western Europe</v>
      </c>
      <c r="D37" s="20" t="str">
        <f>IF(ISTEXT(Pivot!#REF!),Pivot!#REF!,D36)</f>
        <v>Country</v>
      </c>
      <c r="E37" s="20" t="str">
        <f>IF(ISTEXT(Pivot!#REF!),Pivot!#REF!,E36)</f>
        <v>Metro</v>
      </c>
      <c r="F37" s="20" t="str">
        <f>IF(ISTEXT(Pivot!#REF!),Pivot!#REF!,"")</f>
        <v/>
      </c>
      <c r="G37" s="21" t="str">
        <f>IF(ISNUMBER(Pivot!#REF!),Pivot!#REF!,"")</f>
        <v/>
      </c>
      <c r="H37" s="21" t="str">
        <f>IF(ISNUMBER(Pivot!#REF!),Pivot!#REF!,"")</f>
        <v/>
      </c>
      <c r="I37" s="21" t="str">
        <f>IF(ISNUMBER(Pivot!#REF!),Pivot!#REF!,"")</f>
        <v/>
      </c>
      <c r="L37" s="166" t="s">
        <v>195</v>
      </c>
      <c r="M37" s="167"/>
      <c r="N37" s="168"/>
    </row>
    <row r="38" spans="2:22" ht="15" customHeight="1" x14ac:dyDescent="0.15">
      <c r="B38" s="20" t="str">
        <f>IF(ISTEXT(Pivot!#REF!),Pivot!#REF!,B37)</f>
        <v>Europe</v>
      </c>
      <c r="C38" s="20" t="str">
        <f>IF(ISTEXT(Pivot!#REF!),Pivot!#REF!,C37)</f>
        <v>Western Europe</v>
      </c>
      <c r="D38" s="20" t="str">
        <f>IF(ISTEXT(Pivot!#REF!),Pivot!#REF!,D37)</f>
        <v>Country</v>
      </c>
      <c r="E38" s="20" t="str">
        <f>IF(ISTEXT(Pivot!#REF!),Pivot!#REF!,E37)</f>
        <v>Metro</v>
      </c>
      <c r="F38" s="20" t="str">
        <f>IF(ISTEXT(Pivot!#REF!),Pivot!#REF!,"")</f>
        <v/>
      </c>
      <c r="G38" s="21" t="str">
        <f>IF(ISNUMBER(Pivot!#REF!),Pivot!#REF!,"")</f>
        <v/>
      </c>
      <c r="H38" s="21" t="str">
        <f>IF(ISNUMBER(Pivot!#REF!),Pivot!#REF!,"")</f>
        <v/>
      </c>
      <c r="I38" s="21" t="str">
        <f>IF(ISNUMBER(Pivot!#REF!),Pivot!#REF!,"")</f>
        <v/>
      </c>
    </row>
    <row r="39" spans="2:22" ht="15" customHeight="1" x14ac:dyDescent="0.15">
      <c r="B39" s="20" t="str">
        <f>IF(ISTEXT(Pivot!#REF!),Pivot!#REF!,B38)</f>
        <v>Europe</v>
      </c>
      <c r="C39" s="20" t="str">
        <f>IF(ISTEXT(Pivot!#REF!),Pivot!#REF!,C38)</f>
        <v>Western Europe</v>
      </c>
      <c r="D39" s="20" t="str">
        <f>IF(ISTEXT(Pivot!#REF!),Pivot!#REF!,D38)</f>
        <v>Country</v>
      </c>
      <c r="E39" s="20" t="str">
        <f>IF(ISTEXT(Pivot!#REF!),Pivot!#REF!,E38)</f>
        <v>Metro</v>
      </c>
      <c r="F39" s="20" t="str">
        <f>IF(ISTEXT(Pivot!#REF!),Pivot!#REF!,"")</f>
        <v/>
      </c>
      <c r="G39" s="21" t="str">
        <f>IF(ISNUMBER(Pivot!#REF!),Pivot!#REF!,"")</f>
        <v/>
      </c>
      <c r="H39" s="21" t="str">
        <f>IF(ISNUMBER(Pivot!#REF!),Pivot!#REF!,"")</f>
        <v/>
      </c>
      <c r="I39" s="21" t="str">
        <f>IF(ISNUMBER(Pivot!#REF!),Pivot!#REF!,"")</f>
        <v/>
      </c>
    </row>
    <row r="40" spans="2:22" ht="15" customHeight="1" x14ac:dyDescent="0.15">
      <c r="B40" s="20" t="str">
        <f>IF(ISTEXT(Pivot!A7),Pivot!A7,B39)</f>
        <v>Europe</v>
      </c>
      <c r="C40" s="20" t="str">
        <f>IF(ISTEXT(Pivot!B7),Pivot!B7,C39)</f>
        <v>Western Europe</v>
      </c>
      <c r="D40" s="20" t="str">
        <f>IF(ISTEXT(Pivot!C6),Pivot!C6,D39)</f>
        <v>Netherlands</v>
      </c>
      <c r="E40" s="20" t="str">
        <f>IF(ISTEXT(Pivot!D6),Pivot!D6,E39)</f>
        <v>Amsterdam</v>
      </c>
      <c r="F40" s="20" t="str">
        <f>IF(ISTEXT(Pivot!E6),Pivot!E6,"")</f>
        <v>JTD</v>
      </c>
      <c r="G40" s="21">
        <f>IF(ISNUMBER(Pivot!F6),Pivot!F6,"")</f>
        <v>343.77551999999997</v>
      </c>
      <c r="H40" s="21">
        <f>IF(ISNUMBER(Pivot!G6),Pivot!G6,"")</f>
        <v>306.84096</v>
      </c>
      <c r="I40" s="21">
        <f>IF(ISNUMBER(Pivot!H6),Pivot!H6,"")</f>
        <v>261.6198</v>
      </c>
    </row>
    <row r="41" spans="2:22" ht="15" customHeight="1" x14ac:dyDescent="0.15">
      <c r="B41" s="20" t="str">
        <f>IF(ISTEXT(Pivot!A8),Pivot!A8,B40)</f>
        <v>Europe</v>
      </c>
      <c r="C41" s="20" t="str">
        <f>IF(ISTEXT(Pivot!B8),Pivot!B8,C40)</f>
        <v>Western Europe</v>
      </c>
      <c r="D41" s="20" t="str">
        <f>IF(ISTEXT(Pivot!C7),Pivot!C7,D40)</f>
        <v>Netherlands</v>
      </c>
      <c r="E41" s="20" t="str">
        <f>IF(ISTEXT(Pivot!D7),Pivot!D7,E40)</f>
        <v>Amsterdam</v>
      </c>
      <c r="F41" s="20" t="str">
        <f>IF(ISTEXT(Pivot!E7),Pivot!E7,"")</f>
        <v>XZN</v>
      </c>
      <c r="G41" s="21">
        <f>IF(ISNUMBER(Pivot!F7),Pivot!F7,"")</f>
        <v>427</v>
      </c>
      <c r="H41" s="21">
        <f>IF(ISNUMBER(Pivot!G7),Pivot!G7,"")</f>
        <v>427</v>
      </c>
      <c r="I41" s="21">
        <f>IF(ISNUMBER(Pivot!H7),Pivot!H7,"")</f>
        <v>427</v>
      </c>
    </row>
    <row r="42" spans="2:22" ht="15" customHeight="1" x14ac:dyDescent="0.15">
      <c r="B42" s="20" t="str">
        <f>IF(ISTEXT(Pivot!A9),Pivot!A9,B41)</f>
        <v>Europe</v>
      </c>
      <c r="C42" s="20" t="str">
        <f>IF(ISTEXT(Pivot!B9),Pivot!B9,C41)</f>
        <v>Western Europe</v>
      </c>
      <c r="D42" s="20" t="str">
        <f>IF(ISTEXT(Pivot!C8),Pivot!C8,D41)</f>
        <v>Netherlands</v>
      </c>
      <c r="E42" s="20" t="str">
        <f>IF(ISTEXT(Pivot!D8),Pivot!D8,E41)</f>
        <v>Amsterdam</v>
      </c>
      <c r="F42" s="20" t="str">
        <f>IF(ISTEXT(Pivot!E8),Pivot!E8,"")</f>
        <v>GLA</v>
      </c>
      <c r="G42" s="21">
        <f>IF(ISNUMBER(Pivot!F8),Pivot!F8,"")</f>
        <v>300</v>
      </c>
      <c r="H42" s="21" t="str">
        <f>IF(ISNUMBER(Pivot!G8),Pivot!G8,"")</f>
        <v/>
      </c>
      <c r="I42" s="21">
        <f>IF(ISNUMBER(Pivot!H8),Pivot!H8,"")</f>
        <v>250</v>
      </c>
    </row>
    <row r="43" spans="2:22" ht="15" customHeight="1" x14ac:dyDescent="0.15">
      <c r="B43" s="20" t="str">
        <f>IF(ISTEXT(Pivot!A10),Pivot!A10,B42)</f>
        <v>Europe</v>
      </c>
      <c r="C43" s="20" t="str">
        <f>IF(ISTEXT(Pivot!B10),Pivot!B10,C42)</f>
        <v>Western Europe</v>
      </c>
      <c r="D43" s="20" t="str">
        <f>IF(ISTEXT(Pivot!C9),Pivot!C9,D42)</f>
        <v>Netherlands</v>
      </c>
      <c r="E43" s="20" t="str">
        <f>IF(ISTEXT(Pivot!D9),Pivot!D9,E42)</f>
        <v>Amsterdam</v>
      </c>
      <c r="F43" s="20" t="str">
        <f>IF(ISTEXT(Pivot!E9),Pivot!E9,"")</f>
        <v>ZTI</v>
      </c>
      <c r="G43" s="21">
        <f>IF(ISNUMBER(Pivot!F9),Pivot!F9,"")</f>
        <v>361.44578313253015</v>
      </c>
      <c r="H43" s="21">
        <f>IF(ISNUMBER(Pivot!G9),Pivot!G9,"")</f>
        <v>277.10843373493975</v>
      </c>
      <c r="I43" s="21">
        <f>IF(ISNUMBER(Pivot!H9),Pivot!H9,"")</f>
        <v>277.10843373493975</v>
      </c>
    </row>
    <row r="44" spans="2:22" ht="15" customHeight="1" x14ac:dyDescent="0.15">
      <c r="B44" s="20" t="str">
        <f>IF(ISTEXT(Pivot!A11),Pivot!A11,B43)</f>
        <v>Europe</v>
      </c>
      <c r="C44" s="20" t="str">
        <f>IF(ISTEXT(Pivot!B11),Pivot!B11,C43)</f>
        <v>Western Europe</v>
      </c>
      <c r="D44" s="20" t="str">
        <f>IF(ISTEXT(Pivot!C10),Pivot!C10,D43)</f>
        <v>Netherlands</v>
      </c>
      <c r="E44" s="20" t="str">
        <f>IF(ISTEXT(Pivot!D10),Pivot!D10,E43)</f>
        <v>Amsterdam</v>
      </c>
      <c r="F44" s="20" t="str">
        <f>IF(ISTEXT(Pivot!E10),Pivot!E10,"")</f>
        <v>YEI</v>
      </c>
      <c r="G44" s="21">
        <f>IF(ISNUMBER(Pivot!F10),Pivot!F10,"")</f>
        <v>425</v>
      </c>
      <c r="H44" s="21">
        <f>IF(ISNUMBER(Pivot!G10),Pivot!G10,"")</f>
        <v>340</v>
      </c>
      <c r="I44" s="21">
        <f>IF(ISNUMBER(Pivot!H10),Pivot!H10,"")</f>
        <v>340</v>
      </c>
    </row>
    <row r="45" spans="2:22" ht="15" customHeight="1" x14ac:dyDescent="0.15">
      <c r="B45" s="20" t="str">
        <f>IF(ISTEXT(Pivot!#REF!),Pivot!#REF!,B44)</f>
        <v>Europe</v>
      </c>
      <c r="C45" s="20" t="str">
        <f>IF(ISTEXT(Pivot!#REF!),Pivot!#REF!,C44)</f>
        <v>Western Europe</v>
      </c>
      <c r="D45" s="20" t="str">
        <f>IF(ISTEXT(Pivot!C11),Pivot!C11,D44)</f>
        <v>Netherlands</v>
      </c>
      <c r="E45" s="20" t="str">
        <f>IF(ISTEXT(Pivot!D11),Pivot!D11,E44)</f>
        <v>Amsterdam Total</v>
      </c>
      <c r="F45" s="20" t="str">
        <f>IF(ISTEXT(Pivot!E11),Pivot!E11,"")</f>
        <v/>
      </c>
      <c r="G45" s="21">
        <f>IF(ISNUMBER(Pivot!F11),Pivot!F11,"")</f>
        <v>371.44426062650598</v>
      </c>
      <c r="H45" s="21">
        <f>IF(ISNUMBER(Pivot!G11),Pivot!G11,"")</f>
        <v>337.73734843373495</v>
      </c>
      <c r="I45" s="21">
        <f>IF(ISNUMBER(Pivot!H11),Pivot!H11,"")</f>
        <v>311.14564674698795</v>
      </c>
    </row>
    <row r="46" spans="2:22" ht="15" customHeight="1" x14ac:dyDescent="0.15">
      <c r="B46" s="20" t="str">
        <f>IF(ISTEXT(Pivot!#REF!),Pivot!#REF!,B45)</f>
        <v>Europe</v>
      </c>
      <c r="C46" s="20" t="str">
        <f>IF(ISTEXT(Pivot!#REF!),Pivot!#REF!,C45)</f>
        <v>Western Europe</v>
      </c>
      <c r="D46" s="20" t="str">
        <f>IF(ISTEXT(Pivot!#REF!),Pivot!#REF!,D45)</f>
        <v>Netherlands</v>
      </c>
      <c r="E46" s="20" t="str">
        <f>IF(ISTEXT(Pivot!#REF!),Pivot!#REF!,E45)</f>
        <v>Amsterdam Total</v>
      </c>
      <c r="F46" s="20" t="str">
        <f>IF(ISTEXT(Pivot!#REF!),Pivot!#REF!,"")</f>
        <v/>
      </c>
      <c r="G46" s="21" t="str">
        <f>IF(ISNUMBER(Pivot!#REF!),Pivot!#REF!,"")</f>
        <v/>
      </c>
      <c r="H46" s="21" t="str">
        <f>IF(ISNUMBER(Pivot!#REF!),Pivot!#REF!,"")</f>
        <v/>
      </c>
      <c r="I46" s="21" t="str">
        <f>IF(ISNUMBER(Pivot!#REF!),Pivot!#REF!,"")</f>
        <v/>
      </c>
    </row>
    <row r="47" spans="2:22" ht="15" customHeight="1" x14ac:dyDescent="0.15">
      <c r="B47" s="20" t="str">
        <f>IF(ISTEXT(Pivot!#REF!),Pivot!#REF!,B46)</f>
        <v>Europe</v>
      </c>
      <c r="C47" s="20" t="str">
        <f>IF(ISTEXT(Pivot!#REF!),Pivot!#REF!,C46)</f>
        <v>Western Europe</v>
      </c>
      <c r="D47" s="20" t="str">
        <f>IF(ISTEXT(Pivot!#REF!),Pivot!#REF!,D46)</f>
        <v>Netherlands</v>
      </c>
      <c r="E47" s="20" t="str">
        <f>IF(ISTEXT(Pivot!#REF!),Pivot!#REF!,E46)</f>
        <v>Amsterdam Total</v>
      </c>
      <c r="F47" s="20" t="str">
        <f>IF(ISTEXT(Pivot!#REF!),Pivot!#REF!,"")</f>
        <v/>
      </c>
      <c r="G47" s="21" t="str">
        <f>IF(ISNUMBER(Pivot!#REF!),Pivot!#REF!,"")</f>
        <v/>
      </c>
      <c r="H47" s="21" t="str">
        <f>IF(ISNUMBER(Pivot!#REF!),Pivot!#REF!,"")</f>
        <v/>
      </c>
      <c r="I47" s="21" t="str">
        <f>IF(ISNUMBER(Pivot!#REF!),Pivot!#REF!,"")</f>
        <v/>
      </c>
    </row>
    <row r="48" spans="2:22" ht="15" customHeight="1" x14ac:dyDescent="0.15">
      <c r="B48" s="20" t="str">
        <f>IF(ISTEXT(Pivot!#REF!),Pivot!#REF!,B47)</f>
        <v>Europe</v>
      </c>
      <c r="C48" s="20" t="str">
        <f>IF(ISTEXT(Pivot!#REF!),Pivot!#REF!,C47)</f>
        <v>Western Europe</v>
      </c>
      <c r="D48" s="20" t="str">
        <f>IF(ISTEXT(Pivot!#REF!),Pivot!#REF!,D47)</f>
        <v>Netherlands</v>
      </c>
      <c r="E48" s="20" t="str">
        <f>IF(ISTEXT(Pivot!#REF!),Pivot!#REF!,E47)</f>
        <v>Amsterdam Total</v>
      </c>
      <c r="F48" s="20" t="str">
        <f>IF(ISTEXT(Pivot!#REF!),Pivot!#REF!,"")</f>
        <v/>
      </c>
      <c r="G48" s="21" t="str">
        <f>IF(ISNUMBER(Pivot!#REF!),Pivot!#REF!,"")</f>
        <v/>
      </c>
      <c r="H48" s="21" t="str">
        <f>IF(ISNUMBER(Pivot!#REF!),Pivot!#REF!,"")</f>
        <v/>
      </c>
      <c r="I48" s="21" t="str">
        <f>IF(ISNUMBER(Pivot!#REF!),Pivot!#REF!,"")</f>
        <v/>
      </c>
    </row>
    <row r="49" spans="2:9" ht="15" customHeight="1" x14ac:dyDescent="0.15">
      <c r="B49" s="20" t="str">
        <f>IF(ISTEXT(Pivot!#REF!),Pivot!#REF!,B48)</f>
        <v>Europe</v>
      </c>
      <c r="C49" s="20" t="str">
        <f>IF(ISTEXT(Pivot!#REF!),Pivot!#REF!,C48)</f>
        <v>Western Europe</v>
      </c>
      <c r="D49" s="20" t="str">
        <f>IF(ISTEXT(Pivot!#REF!),Pivot!#REF!,D48)</f>
        <v>Netherlands</v>
      </c>
      <c r="E49" s="20" t="str">
        <f>IF(ISTEXT(Pivot!#REF!),Pivot!#REF!,E48)</f>
        <v>Amsterdam Total</v>
      </c>
      <c r="F49" s="20" t="str">
        <f>IF(ISTEXT(Pivot!#REF!),Pivot!#REF!,"")</f>
        <v/>
      </c>
      <c r="G49" s="21" t="str">
        <f>IF(ISNUMBER(Pivot!#REF!),Pivot!#REF!,"")</f>
        <v/>
      </c>
      <c r="H49" s="21" t="str">
        <f>IF(ISNUMBER(Pivot!#REF!),Pivot!#REF!,"")</f>
        <v/>
      </c>
      <c r="I49" s="21" t="str">
        <f>IF(ISNUMBER(Pivot!#REF!),Pivot!#REF!,"")</f>
        <v/>
      </c>
    </row>
    <row r="50" spans="2:9" ht="15" customHeight="1" x14ac:dyDescent="0.15">
      <c r="B50" s="20" t="str">
        <f>IF(ISTEXT(Pivot!#REF!),Pivot!#REF!,B49)</f>
        <v>Europe</v>
      </c>
      <c r="C50" s="20" t="str">
        <f>IF(ISTEXT(Pivot!#REF!),Pivot!#REF!,C49)</f>
        <v>Western Europe</v>
      </c>
      <c r="D50" s="20" t="str">
        <f>IF(ISTEXT(Pivot!#REF!),Pivot!#REF!,D49)</f>
        <v>Netherlands</v>
      </c>
      <c r="E50" s="20" t="str">
        <f>IF(ISTEXT(Pivot!#REF!),Pivot!#REF!,E49)</f>
        <v>Amsterdam Total</v>
      </c>
      <c r="F50" s="20" t="str">
        <f>IF(ISTEXT(Pivot!#REF!),Pivot!#REF!,"")</f>
        <v/>
      </c>
      <c r="G50" s="21" t="str">
        <f>IF(ISNUMBER(Pivot!#REF!),Pivot!#REF!,"")</f>
        <v/>
      </c>
      <c r="H50" s="21" t="str">
        <f>IF(ISNUMBER(Pivot!#REF!),Pivot!#REF!,"")</f>
        <v/>
      </c>
      <c r="I50" s="21" t="str">
        <f>IF(ISNUMBER(Pivot!#REF!),Pivot!#REF!,"")</f>
        <v/>
      </c>
    </row>
    <row r="51" spans="2:9" ht="15" customHeight="1" x14ac:dyDescent="0.15">
      <c r="B51" s="20" t="str">
        <f>IF(ISTEXT(Pivot!#REF!),Pivot!#REF!,B50)</f>
        <v>Europe</v>
      </c>
      <c r="C51" s="20" t="str">
        <f>IF(ISTEXT(Pivot!#REF!),Pivot!#REF!,C50)</f>
        <v>Western Europe</v>
      </c>
      <c r="D51" s="20" t="str">
        <f>IF(ISTEXT(Pivot!#REF!),Pivot!#REF!,D50)</f>
        <v>Netherlands</v>
      </c>
      <c r="E51" s="20" t="str">
        <f>IF(ISTEXT(Pivot!#REF!),Pivot!#REF!,E50)</f>
        <v>Amsterdam Total</v>
      </c>
      <c r="F51" s="20" t="str">
        <f>IF(ISTEXT(Pivot!#REF!),Pivot!#REF!,"")</f>
        <v/>
      </c>
      <c r="G51" s="21" t="str">
        <f>IF(ISNUMBER(Pivot!#REF!),Pivot!#REF!,"")</f>
        <v/>
      </c>
      <c r="H51" s="21" t="str">
        <f>IF(ISNUMBER(Pivot!#REF!),Pivot!#REF!,"")</f>
        <v/>
      </c>
      <c r="I51" s="21" t="str">
        <f>IF(ISNUMBER(Pivot!#REF!),Pivot!#REF!,"")</f>
        <v/>
      </c>
    </row>
    <row r="52" spans="2:9" ht="15" customHeight="1" x14ac:dyDescent="0.15">
      <c r="B52" s="20" t="str">
        <f>IF(ISTEXT(Pivot!#REF!),Pivot!#REF!,B51)</f>
        <v>Europe</v>
      </c>
      <c r="C52" s="20" t="str">
        <f>IF(ISTEXT(Pivot!#REF!),Pivot!#REF!,C51)</f>
        <v>Western Europe</v>
      </c>
      <c r="D52" s="20" t="str">
        <f>IF(ISTEXT(Pivot!#REF!),Pivot!#REF!,D51)</f>
        <v>Netherlands</v>
      </c>
      <c r="E52" s="20" t="str">
        <f>IF(ISTEXT(Pivot!#REF!),Pivot!#REF!,E51)</f>
        <v>Amsterdam Total</v>
      </c>
      <c r="F52" s="20" t="str">
        <f>IF(ISTEXT(Pivot!#REF!),Pivot!#REF!,"")</f>
        <v/>
      </c>
      <c r="G52" s="21" t="str">
        <f>IF(ISNUMBER(Pivot!#REF!),Pivot!#REF!,"")</f>
        <v/>
      </c>
      <c r="H52" s="21" t="str">
        <f>IF(ISNUMBER(Pivot!#REF!),Pivot!#REF!,"")</f>
        <v/>
      </c>
      <c r="I52" s="21" t="str">
        <f>IF(ISNUMBER(Pivot!#REF!),Pivot!#REF!,"")</f>
        <v/>
      </c>
    </row>
    <row r="53" spans="2:9" ht="15" customHeight="1" x14ac:dyDescent="0.15">
      <c r="B53" s="20" t="str">
        <f>IF(ISTEXT(Pivot!#REF!),Pivot!#REF!,B52)</f>
        <v>Europe</v>
      </c>
      <c r="C53" s="20" t="str">
        <f>IF(ISTEXT(Pivot!#REF!),Pivot!#REF!,C52)</f>
        <v>Western Europe</v>
      </c>
      <c r="D53" s="20" t="str">
        <f>IF(ISTEXT(Pivot!#REF!),Pivot!#REF!,D52)</f>
        <v>Netherlands</v>
      </c>
      <c r="E53" s="20" t="str">
        <f>IF(ISTEXT(Pivot!#REF!),Pivot!#REF!,E52)</f>
        <v>Amsterdam Total</v>
      </c>
      <c r="F53" s="20" t="str">
        <f>IF(ISTEXT(Pivot!#REF!),Pivot!#REF!,"")</f>
        <v/>
      </c>
      <c r="G53" s="21" t="str">
        <f>IF(ISNUMBER(Pivot!#REF!),Pivot!#REF!,"")</f>
        <v/>
      </c>
      <c r="H53" s="21" t="str">
        <f>IF(ISNUMBER(Pivot!#REF!),Pivot!#REF!,"")</f>
        <v/>
      </c>
      <c r="I53" s="21" t="str">
        <f>IF(ISNUMBER(Pivot!#REF!),Pivot!#REF!,"")</f>
        <v/>
      </c>
    </row>
    <row r="54" spans="2:9" ht="15" customHeight="1" x14ac:dyDescent="0.15">
      <c r="B54" s="20" t="str">
        <f>IF(ISTEXT(Pivot!#REF!),Pivot!#REF!,B53)</f>
        <v>Europe</v>
      </c>
      <c r="C54" s="20" t="str">
        <f>IF(ISTEXT(Pivot!#REF!),Pivot!#REF!,C53)</f>
        <v>Western Europe</v>
      </c>
      <c r="D54" s="20" t="str">
        <f>IF(ISTEXT(Pivot!#REF!),Pivot!#REF!,D53)</f>
        <v>Netherlands</v>
      </c>
      <c r="E54" s="20" t="str">
        <f>IF(ISTEXT(Pivot!#REF!),Pivot!#REF!,E53)</f>
        <v>Amsterdam Total</v>
      </c>
      <c r="F54" s="20" t="str">
        <f>IF(ISTEXT(Pivot!#REF!),Pivot!#REF!,"")</f>
        <v/>
      </c>
      <c r="G54" s="21" t="str">
        <f>IF(ISNUMBER(Pivot!#REF!),Pivot!#REF!,"")</f>
        <v/>
      </c>
      <c r="H54" s="21" t="str">
        <f>IF(ISNUMBER(Pivot!#REF!),Pivot!#REF!,"")</f>
        <v/>
      </c>
      <c r="I54" s="21" t="str">
        <f>IF(ISNUMBER(Pivot!#REF!),Pivot!#REF!,"")</f>
        <v/>
      </c>
    </row>
    <row r="55" spans="2:9" ht="15" customHeight="1" x14ac:dyDescent="0.15">
      <c r="B55" s="20" t="str">
        <f>IF(ISTEXT(Pivot!#REF!),Pivot!#REF!,B54)</f>
        <v>Europe</v>
      </c>
      <c r="C55" s="20" t="str">
        <f>IF(ISTEXT(Pivot!#REF!),Pivot!#REF!,C54)</f>
        <v>Western Europe</v>
      </c>
      <c r="D55" s="20" t="str">
        <f>IF(ISTEXT(Pivot!#REF!),Pivot!#REF!,D54)</f>
        <v>Netherlands</v>
      </c>
      <c r="E55" s="20" t="str">
        <f>IF(ISTEXT(Pivot!#REF!),Pivot!#REF!,E54)</f>
        <v>Amsterdam Total</v>
      </c>
      <c r="F55" s="20" t="str">
        <f>IF(ISTEXT(Pivot!#REF!),Pivot!#REF!,"")</f>
        <v/>
      </c>
      <c r="G55" s="21" t="str">
        <f>IF(ISNUMBER(Pivot!#REF!),Pivot!#REF!,"")</f>
        <v/>
      </c>
      <c r="H55" s="21" t="str">
        <f>IF(ISNUMBER(Pivot!#REF!),Pivot!#REF!,"")</f>
        <v/>
      </c>
      <c r="I55" s="21" t="str">
        <f>IF(ISNUMBER(Pivot!#REF!),Pivot!#REF!,"")</f>
        <v/>
      </c>
    </row>
    <row r="56" spans="2:9" ht="15" customHeight="1" x14ac:dyDescent="0.15">
      <c r="B56" s="20" t="str">
        <f>IF(ISTEXT(Pivot!#REF!),Pivot!#REF!,B55)</f>
        <v>Europe</v>
      </c>
      <c r="C56" s="20" t="str">
        <f>IF(ISTEXT(Pivot!#REF!),Pivot!#REF!,C55)</f>
        <v>Western Europe</v>
      </c>
      <c r="D56" s="20" t="str">
        <f>IF(ISTEXT(Pivot!#REF!),Pivot!#REF!,D55)</f>
        <v>Netherlands</v>
      </c>
      <c r="E56" s="20" t="str">
        <f>IF(ISTEXT(Pivot!#REF!),Pivot!#REF!,E55)</f>
        <v>Amsterdam Total</v>
      </c>
      <c r="F56" s="20" t="str">
        <f>IF(ISTEXT(Pivot!#REF!),Pivot!#REF!,"")</f>
        <v/>
      </c>
      <c r="G56" s="21" t="str">
        <f>IF(ISNUMBER(Pivot!#REF!),Pivot!#REF!,"")</f>
        <v/>
      </c>
      <c r="H56" s="21" t="str">
        <f>IF(ISNUMBER(Pivot!#REF!),Pivot!#REF!,"")</f>
        <v/>
      </c>
      <c r="I56" s="21" t="str">
        <f>IF(ISNUMBER(Pivot!#REF!),Pivot!#REF!,"")</f>
        <v/>
      </c>
    </row>
    <row r="57" spans="2:9" ht="15" customHeight="1" x14ac:dyDescent="0.15">
      <c r="B57" s="20" t="str">
        <f>IF(ISTEXT(Pivot!#REF!),Pivot!#REF!,B56)</f>
        <v>Europe</v>
      </c>
      <c r="C57" s="20" t="str">
        <f>IF(ISTEXT(Pivot!#REF!),Pivot!#REF!,C56)</f>
        <v>Western Europe</v>
      </c>
      <c r="D57" s="20" t="str">
        <f>IF(ISTEXT(Pivot!#REF!),Pivot!#REF!,D56)</f>
        <v>Netherlands</v>
      </c>
      <c r="E57" s="20" t="str">
        <f>IF(ISTEXT(Pivot!#REF!),Pivot!#REF!,E56)</f>
        <v>Amsterdam Total</v>
      </c>
      <c r="F57" s="20" t="str">
        <f>IF(ISTEXT(Pivot!#REF!),Pivot!#REF!,"")</f>
        <v/>
      </c>
      <c r="G57" s="21" t="str">
        <f>IF(ISNUMBER(Pivot!#REF!),Pivot!#REF!,"")</f>
        <v/>
      </c>
      <c r="H57" s="21" t="str">
        <f>IF(ISNUMBER(Pivot!#REF!),Pivot!#REF!,"")</f>
        <v/>
      </c>
      <c r="I57" s="21" t="str">
        <f>IF(ISNUMBER(Pivot!#REF!),Pivot!#REF!,"")</f>
        <v/>
      </c>
    </row>
    <row r="58" spans="2:9" ht="15" customHeight="1" x14ac:dyDescent="0.15">
      <c r="B58" s="20" t="str">
        <f>IF(ISTEXT(Pivot!#REF!),Pivot!#REF!,B57)</f>
        <v>Europe</v>
      </c>
      <c r="C58" s="20" t="str">
        <f>IF(ISTEXT(Pivot!#REF!),Pivot!#REF!,C57)</f>
        <v>Western Europe</v>
      </c>
      <c r="D58" s="20" t="str">
        <f>IF(ISTEXT(Pivot!#REF!),Pivot!#REF!,D57)</f>
        <v>Netherlands</v>
      </c>
      <c r="E58" s="20" t="str">
        <f>IF(ISTEXT(Pivot!#REF!),Pivot!#REF!,E57)</f>
        <v>Amsterdam Total</v>
      </c>
      <c r="F58" s="20" t="str">
        <f>IF(ISTEXT(Pivot!#REF!),Pivot!#REF!,"")</f>
        <v/>
      </c>
      <c r="G58" s="21" t="str">
        <f>IF(ISNUMBER(Pivot!#REF!),Pivot!#REF!,"")</f>
        <v/>
      </c>
      <c r="H58" s="21" t="str">
        <f>IF(ISNUMBER(Pivot!#REF!),Pivot!#REF!,"")</f>
        <v/>
      </c>
      <c r="I58" s="21" t="str">
        <f>IF(ISNUMBER(Pivot!#REF!),Pivot!#REF!,"")</f>
        <v/>
      </c>
    </row>
    <row r="59" spans="2:9" ht="15" customHeight="1" x14ac:dyDescent="0.15">
      <c r="B59" s="20" t="str">
        <f>IF(ISTEXT(Pivot!#REF!),Pivot!#REF!,B58)</f>
        <v>Europe</v>
      </c>
      <c r="C59" s="20" t="str">
        <f>IF(ISTEXT(Pivot!#REF!),Pivot!#REF!,C58)</f>
        <v>Western Europe</v>
      </c>
      <c r="D59" s="20" t="str">
        <f>IF(ISTEXT(Pivot!#REF!),Pivot!#REF!,D58)</f>
        <v>Netherlands</v>
      </c>
      <c r="E59" s="20" t="str">
        <f>IF(ISTEXT(Pivot!#REF!),Pivot!#REF!,E58)</f>
        <v>Amsterdam Total</v>
      </c>
      <c r="F59" s="20" t="str">
        <f>IF(ISTEXT(Pivot!#REF!),Pivot!#REF!,"")</f>
        <v/>
      </c>
      <c r="G59" s="21" t="str">
        <f>IF(ISNUMBER(Pivot!#REF!),Pivot!#REF!,"")</f>
        <v/>
      </c>
      <c r="H59" s="21" t="str">
        <f>IF(ISNUMBER(Pivot!#REF!),Pivot!#REF!,"")</f>
        <v/>
      </c>
      <c r="I59" s="21" t="str">
        <f>IF(ISNUMBER(Pivot!#REF!),Pivot!#REF!,"")</f>
        <v/>
      </c>
    </row>
    <row r="60" spans="2:9" ht="15" customHeight="1" x14ac:dyDescent="0.15">
      <c r="B60" s="20" t="str">
        <f>IF(ISTEXT(Pivot!#REF!),Pivot!#REF!,B59)</f>
        <v>Europe</v>
      </c>
      <c r="C60" s="20" t="str">
        <f>IF(ISTEXT(Pivot!#REF!),Pivot!#REF!,C59)</f>
        <v>Western Europe</v>
      </c>
      <c r="D60" s="20" t="str">
        <f>IF(ISTEXT(Pivot!#REF!),Pivot!#REF!,D59)</f>
        <v>Netherlands</v>
      </c>
      <c r="E60" s="20" t="str">
        <f>IF(ISTEXT(Pivot!#REF!),Pivot!#REF!,E59)</f>
        <v>Amsterdam Total</v>
      </c>
      <c r="F60" s="20" t="str">
        <f>IF(ISTEXT(Pivot!#REF!),Pivot!#REF!,"")</f>
        <v/>
      </c>
      <c r="G60" s="21" t="str">
        <f>IF(ISNUMBER(Pivot!#REF!),Pivot!#REF!,"")</f>
        <v/>
      </c>
      <c r="H60" s="21" t="str">
        <f>IF(ISNUMBER(Pivot!#REF!),Pivot!#REF!,"")</f>
        <v/>
      </c>
      <c r="I60" s="21" t="str">
        <f>IF(ISNUMBER(Pivot!#REF!),Pivot!#REF!,"")</f>
        <v/>
      </c>
    </row>
    <row r="61" spans="2:9" ht="15" customHeight="1" x14ac:dyDescent="0.15">
      <c r="B61" s="20" t="str">
        <f>IF(ISTEXT(Pivot!#REF!),Pivot!#REF!,B60)</f>
        <v>Europe</v>
      </c>
      <c r="C61" s="20" t="str">
        <f>IF(ISTEXT(Pivot!#REF!),Pivot!#REF!,C60)</f>
        <v>Western Europe</v>
      </c>
      <c r="D61" s="20" t="str">
        <f>IF(ISTEXT(Pivot!#REF!),Pivot!#REF!,D60)</f>
        <v>Netherlands</v>
      </c>
      <c r="E61" s="20" t="str">
        <f>IF(ISTEXT(Pivot!#REF!),Pivot!#REF!,E60)</f>
        <v>Amsterdam Total</v>
      </c>
      <c r="F61" s="20" t="str">
        <f>IF(ISTEXT(Pivot!#REF!),Pivot!#REF!,"")</f>
        <v/>
      </c>
      <c r="G61" s="21" t="str">
        <f>IF(ISNUMBER(Pivot!#REF!),Pivot!#REF!,"")</f>
        <v/>
      </c>
      <c r="H61" s="21" t="str">
        <f>IF(ISNUMBER(Pivot!#REF!),Pivot!#REF!,"")</f>
        <v/>
      </c>
      <c r="I61" s="21" t="str">
        <f>IF(ISNUMBER(Pivot!#REF!),Pivot!#REF!,"")</f>
        <v/>
      </c>
    </row>
    <row r="62" spans="2:9" ht="15" customHeight="1" x14ac:dyDescent="0.15">
      <c r="B62" s="20" t="str">
        <f>IF(ISTEXT(Pivot!#REF!),Pivot!#REF!,B61)</f>
        <v>Europe</v>
      </c>
      <c r="C62" s="20" t="str">
        <f>IF(ISTEXT(Pivot!#REF!),Pivot!#REF!,C61)</f>
        <v>Western Europe</v>
      </c>
      <c r="D62" s="20" t="str">
        <f>IF(ISTEXT(Pivot!#REF!),Pivot!#REF!,D61)</f>
        <v>Netherlands</v>
      </c>
      <c r="E62" s="20" t="str">
        <f>IF(ISTEXT(Pivot!#REF!),Pivot!#REF!,E61)</f>
        <v>Amsterdam Total</v>
      </c>
      <c r="F62" s="20" t="str">
        <f>IF(ISTEXT(Pivot!#REF!),Pivot!#REF!,"")</f>
        <v/>
      </c>
      <c r="G62" s="21" t="str">
        <f>IF(ISNUMBER(Pivot!#REF!),Pivot!#REF!,"")</f>
        <v/>
      </c>
      <c r="H62" s="21" t="str">
        <f>IF(ISNUMBER(Pivot!#REF!),Pivot!#REF!,"")</f>
        <v/>
      </c>
      <c r="I62" s="21" t="str">
        <f>IF(ISNUMBER(Pivot!#REF!),Pivot!#REF!,"")</f>
        <v/>
      </c>
    </row>
    <row r="63" spans="2:9" ht="15" customHeight="1" x14ac:dyDescent="0.15">
      <c r="B63" s="20" t="str">
        <f>IF(ISTEXT(Pivot!A12),Pivot!A12,B62)</f>
        <v>U.S. &amp; Canada</v>
      </c>
      <c r="C63" s="20" t="str">
        <f>IF(ISTEXT(Pivot!B12),Pivot!B12,C62)</f>
        <v>U.S. &amp; Canada</v>
      </c>
      <c r="D63" s="20" t="str">
        <f>IF(ISTEXT(Pivot!C12),Pivot!C12,D62)</f>
        <v>United States</v>
      </c>
      <c r="E63" s="20" t="str">
        <f>IF(ISTEXT(Pivot!#REF!),Pivot!#REF!,E62)</f>
        <v>Amsterdam Total</v>
      </c>
      <c r="F63" s="20" t="str">
        <f>IF(ISTEXT(Pivot!#REF!),Pivot!#REF!,"")</f>
        <v/>
      </c>
      <c r="G63" s="21" t="str">
        <f>IF(ISNUMBER(Pivot!#REF!),Pivot!#REF!,"")</f>
        <v/>
      </c>
      <c r="H63" s="21" t="str">
        <f>IF(ISNUMBER(Pivot!#REF!),Pivot!#REF!,"")</f>
        <v/>
      </c>
      <c r="I63" s="21" t="str">
        <f>IF(ISNUMBER(Pivot!#REF!),Pivot!#REF!,"")</f>
        <v/>
      </c>
    </row>
    <row r="64" spans="2:9" ht="15" customHeight="1" x14ac:dyDescent="0.15">
      <c r="B64" s="20" t="str">
        <f>IF(ISTEXT(Pivot!#REF!),Pivot!#REF!,B63)</f>
        <v>U.S. &amp; Canada</v>
      </c>
      <c r="C64" s="20" t="str">
        <f>IF(ISTEXT(Pivot!#REF!),Pivot!#REF!,C63)</f>
        <v>U.S. &amp; Canada</v>
      </c>
      <c r="D64" s="20" t="str">
        <f>IF(ISTEXT(Pivot!#REF!),Pivot!#REF!,D63)</f>
        <v>United States</v>
      </c>
      <c r="E64" s="20" t="str">
        <f>IF(ISTEXT(Pivot!#REF!),Pivot!#REF!,E63)</f>
        <v>Amsterdam Total</v>
      </c>
      <c r="F64" s="20" t="str">
        <f>IF(ISTEXT(Pivot!#REF!),Pivot!#REF!,"")</f>
        <v/>
      </c>
      <c r="G64" s="21" t="str">
        <f>IF(ISNUMBER(Pivot!#REF!),Pivot!#REF!,"")</f>
        <v/>
      </c>
      <c r="H64" s="21" t="str">
        <f>IF(ISNUMBER(Pivot!#REF!),Pivot!#REF!,"")</f>
        <v/>
      </c>
      <c r="I64" s="21" t="str">
        <f>IF(ISNUMBER(Pivot!#REF!),Pivot!#REF!,"")</f>
        <v/>
      </c>
    </row>
    <row r="65" spans="2:9" ht="15" customHeight="1" x14ac:dyDescent="0.15">
      <c r="B65" s="20" t="str">
        <f>IF(ISTEXT(Pivot!#REF!),Pivot!#REF!,B64)</f>
        <v>U.S. &amp; Canada</v>
      </c>
      <c r="C65" s="20" t="str">
        <f>IF(ISTEXT(Pivot!#REF!),Pivot!#REF!,C64)</f>
        <v>U.S. &amp; Canada</v>
      </c>
      <c r="D65" s="20" t="str">
        <f>IF(ISTEXT(Pivot!#REF!),Pivot!#REF!,D64)</f>
        <v>United States</v>
      </c>
      <c r="E65" s="20" t="str">
        <f>IF(ISTEXT(Pivot!#REF!),Pivot!#REF!,E64)</f>
        <v>Amsterdam Total</v>
      </c>
      <c r="F65" s="20" t="str">
        <f>IF(ISTEXT(Pivot!#REF!),Pivot!#REF!,"")</f>
        <v/>
      </c>
      <c r="G65" s="21" t="str">
        <f>IF(ISNUMBER(Pivot!#REF!),Pivot!#REF!,"")</f>
        <v/>
      </c>
      <c r="H65" s="21" t="str">
        <f>IF(ISNUMBER(Pivot!#REF!),Pivot!#REF!,"")</f>
        <v/>
      </c>
      <c r="I65" s="21" t="str">
        <f>IF(ISNUMBER(Pivot!#REF!),Pivot!#REF!,"")</f>
        <v/>
      </c>
    </row>
    <row r="66" spans="2:9" ht="15" customHeight="1" x14ac:dyDescent="0.15">
      <c r="B66" s="20" t="str">
        <f>IF(ISTEXT(Pivot!#REF!),Pivot!#REF!,B65)</f>
        <v>U.S. &amp; Canada</v>
      </c>
      <c r="C66" s="20" t="str">
        <f>IF(ISTEXT(Pivot!#REF!),Pivot!#REF!,C65)</f>
        <v>U.S. &amp; Canada</v>
      </c>
      <c r="D66" s="20" t="str">
        <f>IF(ISTEXT(Pivot!#REF!),Pivot!#REF!,D65)</f>
        <v>United States</v>
      </c>
      <c r="E66" s="20" t="str">
        <f>IF(ISTEXT(Pivot!#REF!),Pivot!#REF!,E65)</f>
        <v>Amsterdam Total</v>
      </c>
      <c r="F66" s="20" t="str">
        <f>IF(ISTEXT(Pivot!#REF!),Pivot!#REF!,"")</f>
        <v/>
      </c>
      <c r="G66" s="21" t="str">
        <f>IF(ISNUMBER(Pivot!#REF!),Pivot!#REF!,"")</f>
        <v/>
      </c>
      <c r="H66" s="21" t="str">
        <f>IF(ISNUMBER(Pivot!#REF!),Pivot!#REF!,"")</f>
        <v/>
      </c>
      <c r="I66" s="21" t="str">
        <f>IF(ISNUMBER(Pivot!#REF!),Pivot!#REF!,"")</f>
        <v/>
      </c>
    </row>
    <row r="67" spans="2:9" ht="15" customHeight="1" x14ac:dyDescent="0.15">
      <c r="B67" s="20" t="str">
        <f>IF(ISTEXT(Pivot!#REF!),Pivot!#REF!,B66)</f>
        <v>U.S. &amp; Canada</v>
      </c>
      <c r="C67" s="20" t="str">
        <f>IF(ISTEXT(Pivot!#REF!),Pivot!#REF!,C66)</f>
        <v>U.S. &amp; Canada</v>
      </c>
      <c r="D67" s="20" t="str">
        <f>IF(ISTEXT(Pivot!#REF!),Pivot!#REF!,D66)</f>
        <v>United States</v>
      </c>
      <c r="E67" s="20" t="str">
        <f>IF(ISTEXT(Pivot!#REF!),Pivot!#REF!,E66)</f>
        <v>Amsterdam Total</v>
      </c>
      <c r="F67" s="20" t="str">
        <f>IF(ISTEXT(Pivot!#REF!),Pivot!#REF!,"")</f>
        <v/>
      </c>
      <c r="G67" s="21" t="str">
        <f>IF(ISNUMBER(Pivot!#REF!),Pivot!#REF!,"")</f>
        <v/>
      </c>
      <c r="H67" s="21" t="str">
        <f>IF(ISNUMBER(Pivot!#REF!),Pivot!#REF!,"")</f>
        <v/>
      </c>
      <c r="I67" s="21" t="str">
        <f>IF(ISNUMBER(Pivot!#REF!),Pivot!#REF!,"")</f>
        <v/>
      </c>
    </row>
    <row r="68" spans="2:9" ht="15" customHeight="1" x14ac:dyDescent="0.15">
      <c r="B68" s="20" t="str">
        <f>IF(ISTEXT(Pivot!#REF!),Pivot!#REF!,B67)</f>
        <v>U.S. &amp; Canada</v>
      </c>
      <c r="C68" s="20" t="str">
        <f>IF(ISTEXT(Pivot!#REF!),Pivot!#REF!,C67)</f>
        <v>U.S. &amp; Canada</v>
      </c>
      <c r="D68" s="20" t="str">
        <f>IF(ISTEXT(Pivot!#REF!),Pivot!#REF!,D67)</f>
        <v>United States</v>
      </c>
      <c r="E68" s="20" t="str">
        <f>IF(ISTEXT(Pivot!#REF!),Pivot!#REF!,E67)</f>
        <v>Amsterdam Total</v>
      </c>
      <c r="F68" s="20" t="str">
        <f>IF(ISTEXT(Pivot!#REF!),Pivot!#REF!,"")</f>
        <v/>
      </c>
      <c r="G68" s="21" t="str">
        <f>IF(ISNUMBER(Pivot!#REF!),Pivot!#REF!,"")</f>
        <v/>
      </c>
      <c r="H68" s="21" t="str">
        <f>IF(ISNUMBER(Pivot!#REF!),Pivot!#REF!,"")</f>
        <v/>
      </c>
      <c r="I68" s="21" t="str">
        <f>IF(ISNUMBER(Pivot!#REF!),Pivot!#REF!,"")</f>
        <v/>
      </c>
    </row>
    <row r="69" spans="2:9" ht="15" customHeight="1" x14ac:dyDescent="0.15">
      <c r="B69" s="20" t="str">
        <f>IF(ISTEXT(Pivot!#REF!),Pivot!#REF!,B68)</f>
        <v>U.S. &amp; Canada</v>
      </c>
      <c r="C69" s="20" t="str">
        <f>IF(ISTEXT(Pivot!#REF!),Pivot!#REF!,C68)</f>
        <v>U.S. &amp; Canada</v>
      </c>
      <c r="D69" s="20" t="str">
        <f>IF(ISTEXT(Pivot!#REF!),Pivot!#REF!,D68)</f>
        <v>United States</v>
      </c>
      <c r="E69" s="20" t="str">
        <f>IF(ISTEXT(Pivot!#REF!),Pivot!#REF!,E68)</f>
        <v>Amsterdam Total</v>
      </c>
      <c r="F69" s="20" t="str">
        <f>IF(ISTEXT(Pivot!#REF!),Pivot!#REF!,"")</f>
        <v/>
      </c>
      <c r="G69" s="21" t="str">
        <f>IF(ISNUMBER(Pivot!#REF!),Pivot!#REF!,"")</f>
        <v/>
      </c>
      <c r="H69" s="21" t="str">
        <f>IF(ISNUMBER(Pivot!#REF!),Pivot!#REF!,"")</f>
        <v/>
      </c>
      <c r="I69" s="21" t="str">
        <f>IF(ISNUMBER(Pivot!#REF!),Pivot!#REF!,"")</f>
        <v/>
      </c>
    </row>
    <row r="70" spans="2:9" ht="15" customHeight="1" x14ac:dyDescent="0.15">
      <c r="B70" s="20" t="str">
        <f>IF(ISTEXT(Pivot!#REF!),Pivot!#REF!,B69)</f>
        <v>U.S. &amp; Canada</v>
      </c>
      <c r="C70" s="20" t="str">
        <f>IF(ISTEXT(Pivot!#REF!),Pivot!#REF!,C69)</f>
        <v>U.S. &amp; Canada</v>
      </c>
      <c r="D70" s="20" t="str">
        <f>IF(ISTEXT(Pivot!#REF!),Pivot!#REF!,D69)</f>
        <v>United States</v>
      </c>
      <c r="E70" s="20" t="str">
        <f>IF(ISTEXT(Pivot!#REF!),Pivot!#REF!,E69)</f>
        <v>Amsterdam Total</v>
      </c>
      <c r="F70" s="20" t="str">
        <f>IF(ISTEXT(Pivot!#REF!),Pivot!#REF!,"")</f>
        <v/>
      </c>
      <c r="G70" s="21" t="str">
        <f>IF(ISNUMBER(Pivot!#REF!),Pivot!#REF!,"")</f>
        <v/>
      </c>
      <c r="H70" s="21" t="str">
        <f>IF(ISNUMBER(Pivot!#REF!),Pivot!#REF!,"")</f>
        <v/>
      </c>
      <c r="I70" s="21" t="str">
        <f>IF(ISNUMBER(Pivot!#REF!),Pivot!#REF!,"")</f>
        <v/>
      </c>
    </row>
    <row r="71" spans="2:9" ht="15" customHeight="1" x14ac:dyDescent="0.15">
      <c r="B71" s="20" t="str">
        <f>IF(ISTEXT(Pivot!#REF!),Pivot!#REF!,B70)</f>
        <v>U.S. &amp; Canada</v>
      </c>
      <c r="C71" s="20" t="str">
        <f>IF(ISTEXT(Pivot!#REF!),Pivot!#REF!,C70)</f>
        <v>U.S. &amp; Canada</v>
      </c>
      <c r="D71" s="20" t="str">
        <f>IF(ISTEXT(Pivot!#REF!),Pivot!#REF!,D70)</f>
        <v>United States</v>
      </c>
      <c r="E71" s="20" t="str">
        <f>IF(ISTEXT(Pivot!#REF!),Pivot!#REF!,E70)</f>
        <v>Amsterdam Total</v>
      </c>
      <c r="F71" s="20" t="str">
        <f>IF(ISTEXT(Pivot!#REF!),Pivot!#REF!,"")</f>
        <v/>
      </c>
      <c r="G71" s="21" t="str">
        <f>IF(ISNUMBER(Pivot!#REF!),Pivot!#REF!,"")</f>
        <v/>
      </c>
      <c r="H71" s="21" t="str">
        <f>IF(ISNUMBER(Pivot!#REF!),Pivot!#REF!,"")</f>
        <v/>
      </c>
      <c r="I71" s="21" t="str">
        <f>IF(ISNUMBER(Pivot!#REF!),Pivot!#REF!,"")</f>
        <v/>
      </c>
    </row>
    <row r="72" spans="2:9" ht="15" customHeight="1" x14ac:dyDescent="0.15">
      <c r="B72" s="20" t="str">
        <f>IF(ISTEXT(Pivot!#REF!),Pivot!#REF!,B71)</f>
        <v>U.S. &amp; Canada</v>
      </c>
      <c r="C72" s="20" t="str">
        <f>IF(ISTEXT(Pivot!#REF!),Pivot!#REF!,C71)</f>
        <v>U.S. &amp; Canada</v>
      </c>
      <c r="D72" s="20" t="str">
        <f>IF(ISTEXT(Pivot!#REF!),Pivot!#REF!,D71)</f>
        <v>United States</v>
      </c>
      <c r="E72" s="20" t="str">
        <f>IF(ISTEXT(Pivot!#REF!),Pivot!#REF!,E71)</f>
        <v>Amsterdam Total</v>
      </c>
      <c r="F72" s="20" t="str">
        <f>IF(ISTEXT(Pivot!#REF!),Pivot!#REF!,"")</f>
        <v/>
      </c>
      <c r="G72" s="21" t="str">
        <f>IF(ISNUMBER(Pivot!#REF!),Pivot!#REF!,"")</f>
        <v/>
      </c>
      <c r="H72" s="21" t="str">
        <f>IF(ISNUMBER(Pivot!#REF!),Pivot!#REF!,"")</f>
        <v/>
      </c>
      <c r="I72" s="21" t="str">
        <f>IF(ISNUMBER(Pivot!#REF!),Pivot!#REF!,"")</f>
        <v/>
      </c>
    </row>
    <row r="73" spans="2:9" ht="15" customHeight="1" x14ac:dyDescent="0.15">
      <c r="B73" s="20" t="str">
        <f>IF(ISTEXT(Pivot!#REF!),Pivot!#REF!,B72)</f>
        <v>U.S. &amp; Canada</v>
      </c>
      <c r="C73" s="20" t="str">
        <f>IF(ISTEXT(Pivot!#REF!),Pivot!#REF!,C72)</f>
        <v>U.S. &amp; Canada</v>
      </c>
      <c r="D73" s="20" t="str">
        <f>IF(ISTEXT(Pivot!#REF!),Pivot!#REF!,D72)</f>
        <v>United States</v>
      </c>
      <c r="E73" s="20" t="str">
        <f>IF(ISTEXT(Pivot!#REF!),Pivot!#REF!,E72)</f>
        <v>Amsterdam Total</v>
      </c>
      <c r="F73" s="20" t="str">
        <f>IF(ISTEXT(Pivot!#REF!),Pivot!#REF!,"")</f>
        <v/>
      </c>
      <c r="G73" s="21" t="str">
        <f>IF(ISNUMBER(Pivot!#REF!),Pivot!#REF!,"")</f>
        <v/>
      </c>
      <c r="H73" s="21" t="str">
        <f>IF(ISNUMBER(Pivot!#REF!),Pivot!#REF!,"")</f>
        <v/>
      </c>
      <c r="I73" s="21" t="str">
        <f>IF(ISNUMBER(Pivot!#REF!),Pivot!#REF!,"")</f>
        <v/>
      </c>
    </row>
    <row r="74" spans="2:9" ht="15" customHeight="1" x14ac:dyDescent="0.15">
      <c r="B74" s="20" t="str">
        <f>IF(ISTEXT(Pivot!#REF!),Pivot!#REF!,B73)</f>
        <v>U.S. &amp; Canada</v>
      </c>
      <c r="C74" s="20" t="str">
        <f>IF(ISTEXT(Pivot!#REF!),Pivot!#REF!,C73)</f>
        <v>U.S. &amp; Canada</v>
      </c>
      <c r="D74" s="20" t="str">
        <f>IF(ISTEXT(Pivot!#REF!),Pivot!#REF!,D73)</f>
        <v>United States</v>
      </c>
      <c r="E74" s="20" t="str">
        <f>IF(ISTEXT(Pivot!#REF!),Pivot!#REF!,E73)</f>
        <v>Amsterdam Total</v>
      </c>
      <c r="F74" s="20" t="str">
        <f>IF(ISTEXT(Pivot!#REF!),Pivot!#REF!,"")</f>
        <v/>
      </c>
      <c r="G74" s="21" t="str">
        <f>IF(ISNUMBER(Pivot!#REF!),Pivot!#REF!,"")</f>
        <v/>
      </c>
      <c r="H74" s="21" t="str">
        <f>IF(ISNUMBER(Pivot!#REF!),Pivot!#REF!,"")</f>
        <v/>
      </c>
      <c r="I74" s="21" t="str">
        <f>IF(ISNUMBER(Pivot!#REF!),Pivot!#REF!,"")</f>
        <v/>
      </c>
    </row>
    <row r="75" spans="2:9" ht="15" customHeight="1" x14ac:dyDescent="0.15">
      <c r="B75" s="20" t="str">
        <f>IF(ISTEXT(Pivot!#REF!),Pivot!#REF!,B74)</f>
        <v>U.S. &amp; Canada</v>
      </c>
      <c r="C75" s="20" t="str">
        <f>IF(ISTEXT(Pivot!#REF!),Pivot!#REF!,C74)</f>
        <v>U.S. &amp; Canada</v>
      </c>
      <c r="D75" s="20" t="str">
        <f>IF(ISTEXT(Pivot!#REF!),Pivot!#REF!,D74)</f>
        <v>United States</v>
      </c>
      <c r="E75" s="20" t="str">
        <f>IF(ISTEXT(Pivot!#REF!),Pivot!#REF!,E74)</f>
        <v>Amsterdam Total</v>
      </c>
      <c r="F75" s="20" t="str">
        <f>IF(ISTEXT(Pivot!#REF!),Pivot!#REF!,"")</f>
        <v/>
      </c>
      <c r="G75" s="21" t="str">
        <f>IF(ISNUMBER(Pivot!#REF!),Pivot!#REF!,"")</f>
        <v/>
      </c>
      <c r="H75" s="21" t="str">
        <f>IF(ISNUMBER(Pivot!#REF!),Pivot!#REF!,"")</f>
        <v/>
      </c>
      <c r="I75" s="21" t="str">
        <f>IF(ISNUMBER(Pivot!#REF!),Pivot!#REF!,"")</f>
        <v/>
      </c>
    </row>
    <row r="76" spans="2:9" ht="15" customHeight="1" x14ac:dyDescent="0.15">
      <c r="B76" s="20" t="str">
        <f>IF(ISTEXT(Pivot!#REF!),Pivot!#REF!,B75)</f>
        <v>U.S. &amp; Canada</v>
      </c>
      <c r="C76" s="20" t="str">
        <f>IF(ISTEXT(Pivot!#REF!),Pivot!#REF!,C75)</f>
        <v>U.S. &amp; Canada</v>
      </c>
      <c r="D76" s="20" t="str">
        <f>IF(ISTEXT(Pivot!#REF!),Pivot!#REF!,D75)</f>
        <v>United States</v>
      </c>
      <c r="E76" s="20" t="str">
        <f>IF(ISTEXT(Pivot!#REF!),Pivot!#REF!,E75)</f>
        <v>Amsterdam Total</v>
      </c>
      <c r="F76" s="20" t="str">
        <f>IF(ISTEXT(Pivot!#REF!),Pivot!#REF!,"")</f>
        <v/>
      </c>
      <c r="G76" s="21" t="str">
        <f>IF(ISNUMBER(Pivot!#REF!),Pivot!#REF!,"")</f>
        <v/>
      </c>
      <c r="H76" s="21" t="str">
        <f>IF(ISNUMBER(Pivot!#REF!),Pivot!#REF!,"")</f>
        <v/>
      </c>
      <c r="I76" s="21" t="str">
        <f>IF(ISNUMBER(Pivot!#REF!),Pivot!#REF!,"")</f>
        <v/>
      </c>
    </row>
    <row r="77" spans="2:9" ht="15" customHeight="1" x14ac:dyDescent="0.15">
      <c r="B77" s="20" t="str">
        <f>IF(ISTEXT(Pivot!#REF!),Pivot!#REF!,B76)</f>
        <v>U.S. &amp; Canada</v>
      </c>
      <c r="C77" s="20" t="str">
        <f>IF(ISTEXT(Pivot!#REF!),Pivot!#REF!,C76)</f>
        <v>U.S. &amp; Canada</v>
      </c>
      <c r="D77" s="20" t="str">
        <f>IF(ISTEXT(Pivot!#REF!),Pivot!#REF!,D76)</f>
        <v>United States</v>
      </c>
      <c r="E77" s="20" t="str">
        <f>IF(ISTEXT(Pivot!#REF!),Pivot!#REF!,E76)</f>
        <v>Amsterdam Total</v>
      </c>
      <c r="F77" s="20" t="str">
        <f>IF(ISTEXT(Pivot!#REF!),Pivot!#REF!,"")</f>
        <v/>
      </c>
      <c r="G77" s="21" t="str">
        <f>IF(ISNUMBER(Pivot!#REF!),Pivot!#REF!,"")</f>
        <v/>
      </c>
      <c r="H77" s="21" t="str">
        <f>IF(ISNUMBER(Pivot!#REF!),Pivot!#REF!,"")</f>
        <v/>
      </c>
      <c r="I77" s="21" t="str">
        <f>IF(ISNUMBER(Pivot!#REF!),Pivot!#REF!,"")</f>
        <v/>
      </c>
    </row>
    <row r="78" spans="2:9" ht="15" customHeight="1" x14ac:dyDescent="0.15">
      <c r="B78" s="20" t="str">
        <f>IF(ISTEXT(Pivot!#REF!),Pivot!#REF!,B77)</f>
        <v>U.S. &amp; Canada</v>
      </c>
      <c r="C78" s="20" t="str">
        <f>IF(ISTEXT(Pivot!#REF!),Pivot!#REF!,C77)</f>
        <v>U.S. &amp; Canada</v>
      </c>
      <c r="D78" s="20" t="str">
        <f>IF(ISTEXT(Pivot!#REF!),Pivot!#REF!,D77)</f>
        <v>United States</v>
      </c>
      <c r="E78" s="20" t="str">
        <f>IF(ISTEXT(Pivot!#REF!),Pivot!#REF!,E77)</f>
        <v>Amsterdam Total</v>
      </c>
      <c r="F78" s="20" t="str">
        <f>IF(ISTEXT(Pivot!#REF!),Pivot!#REF!,"")</f>
        <v/>
      </c>
      <c r="G78" s="21" t="str">
        <f>IF(ISNUMBER(Pivot!#REF!),Pivot!#REF!,"")</f>
        <v/>
      </c>
      <c r="H78" s="21" t="str">
        <f>IF(ISNUMBER(Pivot!#REF!),Pivot!#REF!,"")</f>
        <v/>
      </c>
      <c r="I78" s="21" t="str">
        <f>IF(ISNUMBER(Pivot!#REF!),Pivot!#REF!,"")</f>
        <v/>
      </c>
    </row>
    <row r="79" spans="2:9" ht="15" customHeight="1" x14ac:dyDescent="0.15">
      <c r="B79" s="20" t="str">
        <f>IF(ISTEXT(Pivot!#REF!),Pivot!#REF!,B78)</f>
        <v>U.S. &amp; Canada</v>
      </c>
      <c r="C79" s="20" t="str">
        <f>IF(ISTEXT(Pivot!#REF!),Pivot!#REF!,C78)</f>
        <v>U.S. &amp; Canada</v>
      </c>
      <c r="D79" s="20" t="str">
        <f>IF(ISTEXT(Pivot!#REF!),Pivot!#REF!,D78)</f>
        <v>United States</v>
      </c>
      <c r="E79" s="20" t="str">
        <f>IF(ISTEXT(Pivot!#REF!),Pivot!#REF!,E78)</f>
        <v>Amsterdam Total</v>
      </c>
      <c r="F79" s="20" t="str">
        <f>IF(ISTEXT(Pivot!#REF!),Pivot!#REF!,"")</f>
        <v/>
      </c>
      <c r="G79" s="21" t="str">
        <f>IF(ISNUMBER(Pivot!#REF!),Pivot!#REF!,"")</f>
        <v/>
      </c>
      <c r="H79" s="21" t="str">
        <f>IF(ISNUMBER(Pivot!#REF!),Pivot!#REF!,"")</f>
        <v/>
      </c>
      <c r="I79" s="21" t="str">
        <f>IF(ISNUMBER(Pivot!#REF!),Pivot!#REF!,"")</f>
        <v/>
      </c>
    </row>
    <row r="80" spans="2:9" ht="15" customHeight="1" x14ac:dyDescent="0.15">
      <c r="B80" s="20" t="str">
        <f>IF(ISTEXT(Pivot!A13),Pivot!A13,B79)</f>
        <v>U.S. &amp; Canada</v>
      </c>
      <c r="C80" s="20" t="str">
        <f>IF(ISTEXT(Pivot!B13),Pivot!B13,C79)</f>
        <v>U.S. &amp; Canada</v>
      </c>
      <c r="D80" s="20" t="str">
        <f>IF(ISTEXT(Pivot!C13),Pivot!C13,D79)</f>
        <v>United States</v>
      </c>
      <c r="E80" s="20" t="str">
        <f>IF(ISTEXT(Pivot!D12),Pivot!D12,E79)</f>
        <v>Dallas</v>
      </c>
      <c r="F80" s="20" t="str">
        <f>IF(ISTEXT(Pivot!E12),Pivot!E12,"")</f>
        <v>IXD</v>
      </c>
      <c r="G80" s="21">
        <f>IF(ISNUMBER(Pivot!F12),Pivot!F12,"")</f>
        <v>300</v>
      </c>
      <c r="H80" s="21">
        <f>IF(ISNUMBER(Pivot!G12),Pivot!G12,"")</f>
        <v>275</v>
      </c>
      <c r="I80" s="21">
        <f>IF(ISNUMBER(Pivot!H12),Pivot!H12,"")</f>
        <v>250</v>
      </c>
    </row>
    <row r="81" spans="2:9" ht="15" customHeight="1" x14ac:dyDescent="0.15">
      <c r="B81" s="20" t="str">
        <f>IF(ISTEXT(Pivot!A14),Pivot!A14,B80)</f>
        <v>U.S. &amp; Canada</v>
      </c>
      <c r="C81" s="20" t="str">
        <f>IF(ISTEXT(Pivot!B14),Pivot!B14,C80)</f>
        <v>U.S. &amp; Canada</v>
      </c>
      <c r="D81" s="20" t="str">
        <f>IF(ISTEXT(Pivot!C14),Pivot!C14,D80)</f>
        <v>United States</v>
      </c>
      <c r="E81" s="20" t="str">
        <f>IF(ISTEXT(Pivot!D13),Pivot!D13,E80)</f>
        <v>Dallas</v>
      </c>
      <c r="F81" s="20" t="str">
        <f>IF(ISTEXT(Pivot!E13),Pivot!E13,"")</f>
        <v>XZN</v>
      </c>
      <c r="G81" s="21">
        <f>IF(ISNUMBER(Pivot!F13),Pivot!F13,"")</f>
        <v>412</v>
      </c>
      <c r="H81" s="21">
        <f>IF(ISNUMBER(Pivot!G13),Pivot!G13,"")</f>
        <v>342</v>
      </c>
      <c r="I81" s="21">
        <f>IF(ISNUMBER(Pivot!H13),Pivot!H13,"")</f>
        <v>365</v>
      </c>
    </row>
    <row r="82" spans="2:9" ht="15" customHeight="1" x14ac:dyDescent="0.15">
      <c r="B82" s="20" t="str">
        <f>IF(ISTEXT(Pivot!A15),Pivot!A15,B81)</f>
        <v>U.S. &amp; Canada</v>
      </c>
      <c r="C82" s="20" t="str">
        <f>IF(ISTEXT(Pivot!B15),Pivot!B15,C81)</f>
        <v>U.S. &amp; Canada</v>
      </c>
      <c r="D82" s="20" t="str">
        <f>IF(ISTEXT(Pivot!C15),Pivot!C15,D81)</f>
        <v>United States</v>
      </c>
      <c r="E82" s="20" t="str">
        <f>IF(ISTEXT(Pivot!D14),Pivot!D14,E81)</f>
        <v>Dallas</v>
      </c>
      <c r="F82" s="20" t="str">
        <f>IF(ISTEXT(Pivot!E14),Pivot!E14,"")</f>
        <v>DXY</v>
      </c>
      <c r="G82" s="21">
        <f>IF(ISNUMBER(Pivot!F14),Pivot!F14,"")</f>
        <v>273</v>
      </c>
      <c r="H82" s="21">
        <f>IF(ISNUMBER(Pivot!G14),Pivot!G14,"")</f>
        <v>228</v>
      </c>
      <c r="I82" s="21" t="str">
        <f>IF(ISNUMBER(Pivot!H14),Pivot!H14,"")</f>
        <v/>
      </c>
    </row>
    <row r="83" spans="2:9" ht="15" customHeight="1" x14ac:dyDescent="0.15">
      <c r="B83" s="20" t="str">
        <f>IF(ISTEXT(Pivot!A16),Pivot!A16,B82)</f>
        <v>U.S. &amp; Canada</v>
      </c>
      <c r="C83" s="20" t="str">
        <f>IF(ISTEXT(Pivot!B16),Pivot!B16,C82)</f>
        <v>U.S. &amp; Canada</v>
      </c>
      <c r="D83" s="20" t="str">
        <f>IF(ISTEXT(Pivot!C16),Pivot!C16,D82)</f>
        <v>United States</v>
      </c>
      <c r="E83" s="20" t="str">
        <f>IF(ISTEXT(Pivot!D15),Pivot!D15,E82)</f>
        <v>Dallas</v>
      </c>
      <c r="F83" s="20" t="str">
        <f>IF(ISTEXT(Pivot!E15),Pivot!E15,"")</f>
        <v>EMK</v>
      </c>
      <c r="G83" s="21">
        <f>IF(ISNUMBER(Pivot!F15),Pivot!F15,"")</f>
        <v>245</v>
      </c>
      <c r="H83" s="21">
        <f>IF(ISNUMBER(Pivot!G15),Pivot!G15,"")</f>
        <v>220</v>
      </c>
      <c r="I83" s="21">
        <f>IF(ISNUMBER(Pivot!H15),Pivot!H15,"")</f>
        <v>200</v>
      </c>
    </row>
    <row r="84" spans="2:9" ht="15" customHeight="1" x14ac:dyDescent="0.15">
      <c r="B84" s="20" t="str">
        <f>IF(ISTEXT(Pivot!A17),Pivot!A17,B83)</f>
        <v>U.S. &amp; Canada</v>
      </c>
      <c r="C84" s="20" t="str">
        <f>IF(ISTEXT(Pivot!B17),Pivot!B17,C83)</f>
        <v>U.S. &amp; Canada</v>
      </c>
      <c r="D84" s="20" t="str">
        <f>IF(ISTEXT(Pivot!C17),Pivot!C17,D83)</f>
        <v>United States</v>
      </c>
      <c r="E84" s="20" t="str">
        <f>IF(ISTEXT(Pivot!D16),Pivot!D16,E83)</f>
        <v>Dallas</v>
      </c>
      <c r="F84" s="20" t="str">
        <f>IF(ISTEXT(Pivot!E16),Pivot!E16,"")</f>
        <v>JOF</v>
      </c>
      <c r="G84" s="21">
        <f>IF(ISNUMBER(Pivot!F16),Pivot!F16,"")</f>
        <v>278</v>
      </c>
      <c r="H84" s="21">
        <f>IF(ISNUMBER(Pivot!G16),Pivot!G16,"")</f>
        <v>278</v>
      </c>
      <c r="I84" s="21">
        <f>IF(ISNUMBER(Pivot!H16),Pivot!H16,"")</f>
        <v>250</v>
      </c>
    </row>
    <row r="85" spans="2:9" ht="15" customHeight="1" x14ac:dyDescent="0.15">
      <c r="B85" s="20" t="str">
        <f>IF(ISTEXT(Pivot!A18),Pivot!A18,B84)</f>
        <v>U.S. &amp; Canada</v>
      </c>
      <c r="C85" s="20" t="str">
        <f>IF(ISTEXT(Pivot!B18),Pivot!B18,C84)</f>
        <v>U.S. &amp; Canada</v>
      </c>
      <c r="D85" s="20" t="str">
        <f>IF(ISTEXT(Pivot!C18),Pivot!C18,D84)</f>
        <v>United States</v>
      </c>
      <c r="E85" s="20" t="str">
        <f>IF(ISTEXT(Pivot!D17),Pivot!D17,E84)</f>
        <v>Dallas</v>
      </c>
      <c r="F85" s="20" t="str">
        <f>IF(ISTEXT(Pivot!E17),Pivot!E17,"")</f>
        <v>YEI</v>
      </c>
      <c r="G85" s="21">
        <f>IF(ISNUMBER(Pivot!F17),Pivot!F17,"")</f>
        <v>250</v>
      </c>
      <c r="H85" s="21">
        <f>IF(ISNUMBER(Pivot!G17),Pivot!G17,"")</f>
        <v>200</v>
      </c>
      <c r="I85" s="21">
        <f>IF(ISNUMBER(Pivot!H17),Pivot!H17,"")</f>
        <v>200</v>
      </c>
    </row>
    <row r="86" spans="2:9" ht="15" customHeight="1" x14ac:dyDescent="0.15">
      <c r="B86" s="20" t="str">
        <f>IF(ISTEXT(Pivot!A19),Pivot!A19,B85)</f>
        <v>U.S. &amp; Canada</v>
      </c>
      <c r="C86" s="20" t="str">
        <f>IF(ISTEXT(Pivot!B19),Pivot!B19,C85)</f>
        <v>U.S. &amp; Canada</v>
      </c>
      <c r="D86" s="20" t="str">
        <f>IF(ISTEXT(Pivot!C19),Pivot!C19,D85)</f>
        <v>United States</v>
      </c>
      <c r="E86" s="20" t="str">
        <f>IF(ISTEXT(Pivot!D18),Pivot!D18,E85)</f>
        <v>Dallas</v>
      </c>
      <c r="F86" s="20" t="str">
        <f>IF(ISTEXT(Pivot!E18),Pivot!E18,"")</f>
        <v>EFM</v>
      </c>
      <c r="G86" s="21">
        <f>IF(ISNUMBER(Pivot!F18),Pivot!F18,"")</f>
        <v>200</v>
      </c>
      <c r="H86" s="21">
        <f>IF(ISNUMBER(Pivot!G18),Pivot!G18,"")</f>
        <v>170</v>
      </c>
      <c r="I86" s="21">
        <f>IF(ISNUMBER(Pivot!H18),Pivot!H18,"")</f>
        <v>165</v>
      </c>
    </row>
    <row r="87" spans="2:9" ht="15" customHeight="1" x14ac:dyDescent="0.15">
      <c r="B87" s="20" t="str">
        <f>IF(ISTEXT(Pivot!#REF!),Pivot!#REF!,B86)</f>
        <v>U.S. &amp; Canada</v>
      </c>
      <c r="C87" s="20" t="str">
        <f>IF(ISTEXT(Pivot!#REF!),Pivot!#REF!,C86)</f>
        <v>U.S. &amp; Canada</v>
      </c>
      <c r="D87" s="20" t="str">
        <f>IF(ISTEXT(Pivot!#REF!),Pivot!#REF!,D86)</f>
        <v>United States</v>
      </c>
      <c r="E87" s="20" t="str">
        <f>IF(ISTEXT(Pivot!D19),Pivot!D19,E86)</f>
        <v>Dallas Total</v>
      </c>
      <c r="F87" s="20" t="str">
        <f>IF(ISTEXT(Pivot!E19),Pivot!E19,"")</f>
        <v/>
      </c>
      <c r="G87" s="21">
        <f>IF(ISNUMBER(Pivot!F19),Pivot!F19,"")</f>
        <v>279.71428571428572</v>
      </c>
      <c r="H87" s="21">
        <f>IF(ISNUMBER(Pivot!G19),Pivot!G19,"")</f>
        <v>244.71428571428572</v>
      </c>
      <c r="I87" s="21">
        <f>IF(ISNUMBER(Pivot!H19),Pivot!H19,"")</f>
        <v>238.33333333333334</v>
      </c>
    </row>
    <row r="88" spans="2:9" ht="15" customHeight="1" x14ac:dyDescent="0.15">
      <c r="B88" s="20" t="str">
        <f>IF(ISTEXT(Pivot!#REF!),Pivot!#REF!,B87)</f>
        <v>U.S. &amp; Canada</v>
      </c>
      <c r="C88" s="20" t="str">
        <f>IF(ISTEXT(Pivot!#REF!),Pivot!#REF!,C87)</f>
        <v>U.S. &amp; Canada</v>
      </c>
      <c r="D88" s="20" t="str">
        <f>IF(ISTEXT(Pivot!#REF!),Pivot!#REF!,D87)</f>
        <v>United States</v>
      </c>
      <c r="E88" s="20" t="str">
        <f>IF(ISTEXT(Pivot!#REF!),Pivot!#REF!,E87)</f>
        <v>Dallas Total</v>
      </c>
      <c r="F88" s="20" t="str">
        <f>IF(ISTEXT(Pivot!#REF!),Pivot!#REF!,"")</f>
        <v/>
      </c>
      <c r="G88" s="21" t="str">
        <f>IF(ISNUMBER(Pivot!#REF!),Pivot!#REF!,"")</f>
        <v/>
      </c>
      <c r="H88" s="21" t="str">
        <f>IF(ISNUMBER(Pivot!#REF!),Pivot!#REF!,"")</f>
        <v/>
      </c>
      <c r="I88" s="21" t="str">
        <f>IF(ISNUMBER(Pivot!#REF!),Pivot!#REF!,"")</f>
        <v/>
      </c>
    </row>
    <row r="89" spans="2:9" ht="15" customHeight="1" x14ac:dyDescent="0.15">
      <c r="B89" s="20" t="str">
        <f>IF(ISTEXT(Pivot!#REF!),Pivot!#REF!,B88)</f>
        <v>U.S. &amp; Canada</v>
      </c>
      <c r="C89" s="20" t="str">
        <f>IF(ISTEXT(Pivot!#REF!),Pivot!#REF!,C88)</f>
        <v>U.S. &amp; Canada</v>
      </c>
      <c r="D89" s="20" t="str">
        <f>IF(ISTEXT(Pivot!#REF!),Pivot!#REF!,D88)</f>
        <v>United States</v>
      </c>
      <c r="E89" s="20" t="str">
        <f>IF(ISTEXT(Pivot!#REF!),Pivot!#REF!,E88)</f>
        <v>Dallas Total</v>
      </c>
      <c r="F89" s="20" t="str">
        <f>IF(ISTEXT(Pivot!#REF!),Pivot!#REF!,"")</f>
        <v/>
      </c>
      <c r="G89" s="21" t="str">
        <f>IF(ISNUMBER(Pivot!#REF!),Pivot!#REF!,"")</f>
        <v/>
      </c>
      <c r="H89" s="21" t="str">
        <f>IF(ISNUMBER(Pivot!#REF!),Pivot!#REF!,"")</f>
        <v/>
      </c>
      <c r="I89" s="21" t="str">
        <f>IF(ISNUMBER(Pivot!#REF!),Pivot!#REF!,"")</f>
        <v/>
      </c>
    </row>
    <row r="90" spans="2:9" ht="15" customHeight="1" x14ac:dyDescent="0.15">
      <c r="B90" s="20" t="str">
        <f>IF(ISTEXT(Pivot!#REF!),Pivot!#REF!,B89)</f>
        <v>U.S. &amp; Canada</v>
      </c>
      <c r="C90" s="20" t="str">
        <f>IF(ISTEXT(Pivot!#REF!),Pivot!#REF!,C89)</f>
        <v>U.S. &amp; Canada</v>
      </c>
      <c r="D90" s="20" t="str">
        <f>IF(ISTEXT(Pivot!#REF!),Pivot!#REF!,D89)</f>
        <v>United States</v>
      </c>
      <c r="E90" s="20" t="str">
        <f>IF(ISTEXT(Pivot!#REF!),Pivot!#REF!,E89)</f>
        <v>Dallas Total</v>
      </c>
      <c r="F90" s="20" t="str">
        <f>IF(ISTEXT(Pivot!#REF!),Pivot!#REF!,"")</f>
        <v/>
      </c>
      <c r="G90" s="21" t="str">
        <f>IF(ISNUMBER(Pivot!#REF!),Pivot!#REF!,"")</f>
        <v/>
      </c>
      <c r="H90" s="21" t="str">
        <f>IF(ISNUMBER(Pivot!#REF!),Pivot!#REF!,"")</f>
        <v/>
      </c>
      <c r="I90" s="21" t="str">
        <f>IF(ISNUMBER(Pivot!#REF!),Pivot!#REF!,"")</f>
        <v/>
      </c>
    </row>
    <row r="91" spans="2:9" ht="15" customHeight="1" x14ac:dyDescent="0.15">
      <c r="B91" s="20" t="str">
        <f>IF(ISTEXT(Pivot!#REF!),Pivot!#REF!,B90)</f>
        <v>U.S. &amp; Canada</v>
      </c>
      <c r="C91" s="20" t="str">
        <f>IF(ISTEXT(Pivot!#REF!),Pivot!#REF!,C90)</f>
        <v>U.S. &amp; Canada</v>
      </c>
      <c r="D91" s="20" t="str">
        <f>IF(ISTEXT(Pivot!#REF!),Pivot!#REF!,D90)</f>
        <v>United States</v>
      </c>
      <c r="E91" s="20" t="str">
        <f>IF(ISTEXT(Pivot!#REF!),Pivot!#REF!,E90)</f>
        <v>Dallas Total</v>
      </c>
      <c r="F91" s="20" t="str">
        <f>IF(ISTEXT(Pivot!#REF!),Pivot!#REF!,"")</f>
        <v/>
      </c>
      <c r="G91" s="21" t="str">
        <f>IF(ISNUMBER(Pivot!#REF!),Pivot!#REF!,"")</f>
        <v/>
      </c>
      <c r="H91" s="21" t="str">
        <f>IF(ISNUMBER(Pivot!#REF!),Pivot!#REF!,"")</f>
        <v/>
      </c>
      <c r="I91" s="21" t="str">
        <f>IF(ISNUMBER(Pivot!#REF!),Pivot!#REF!,"")</f>
        <v/>
      </c>
    </row>
    <row r="92" spans="2:9" ht="15" customHeight="1" x14ac:dyDescent="0.15">
      <c r="B92" s="20" t="str">
        <f>IF(ISTEXT(Pivot!#REF!),Pivot!#REF!,B91)</f>
        <v>U.S. &amp; Canada</v>
      </c>
      <c r="C92" s="20" t="str">
        <f>IF(ISTEXT(Pivot!#REF!),Pivot!#REF!,C91)</f>
        <v>U.S. &amp; Canada</v>
      </c>
      <c r="D92" s="20" t="str">
        <f>IF(ISTEXT(Pivot!#REF!),Pivot!#REF!,D91)</f>
        <v>United States</v>
      </c>
      <c r="E92" s="20" t="str">
        <f>IF(ISTEXT(Pivot!#REF!),Pivot!#REF!,E91)</f>
        <v>Dallas Total</v>
      </c>
      <c r="F92" s="20" t="str">
        <f>IF(ISTEXT(Pivot!#REF!),Pivot!#REF!,"")</f>
        <v/>
      </c>
      <c r="G92" s="21" t="str">
        <f>IF(ISNUMBER(Pivot!#REF!),Pivot!#REF!,"")</f>
        <v/>
      </c>
      <c r="H92" s="21" t="str">
        <f>IF(ISNUMBER(Pivot!#REF!),Pivot!#REF!,"")</f>
        <v/>
      </c>
      <c r="I92" s="21" t="str">
        <f>IF(ISNUMBER(Pivot!#REF!),Pivot!#REF!,"")</f>
        <v/>
      </c>
    </row>
    <row r="93" spans="2:9" ht="15" customHeight="1" x14ac:dyDescent="0.15">
      <c r="B93" s="20" t="str">
        <f>IF(ISTEXT(Pivot!#REF!),Pivot!#REF!,B92)</f>
        <v>U.S. &amp; Canada</v>
      </c>
      <c r="C93" s="20" t="str">
        <f>IF(ISTEXT(Pivot!#REF!),Pivot!#REF!,C92)</f>
        <v>U.S. &amp; Canada</v>
      </c>
      <c r="D93" s="20" t="str">
        <f>IF(ISTEXT(Pivot!#REF!),Pivot!#REF!,D92)</f>
        <v>United States</v>
      </c>
      <c r="E93" s="20" t="str">
        <f>IF(ISTEXT(Pivot!#REF!),Pivot!#REF!,E92)</f>
        <v>Dallas Total</v>
      </c>
      <c r="F93" s="20" t="str">
        <f>IF(ISTEXT(Pivot!#REF!),Pivot!#REF!,"")</f>
        <v/>
      </c>
      <c r="G93" s="21" t="str">
        <f>IF(ISNUMBER(Pivot!#REF!),Pivot!#REF!,"")</f>
        <v/>
      </c>
      <c r="H93" s="21" t="str">
        <f>IF(ISNUMBER(Pivot!#REF!),Pivot!#REF!,"")</f>
        <v/>
      </c>
      <c r="I93" s="21" t="str">
        <f>IF(ISNUMBER(Pivot!#REF!),Pivot!#REF!,"")</f>
        <v/>
      </c>
    </row>
    <row r="94" spans="2:9" ht="15" customHeight="1" x14ac:dyDescent="0.15">
      <c r="B94" s="20" t="str">
        <f>IF(ISTEXT(Pivot!#REF!),Pivot!#REF!,B93)</f>
        <v>U.S. &amp; Canada</v>
      </c>
      <c r="C94" s="20" t="str">
        <f>IF(ISTEXT(Pivot!#REF!),Pivot!#REF!,C93)</f>
        <v>U.S. &amp; Canada</v>
      </c>
      <c r="D94" s="20" t="str">
        <f>IF(ISTEXT(Pivot!#REF!),Pivot!#REF!,D93)</f>
        <v>United States</v>
      </c>
      <c r="E94" s="20" t="str">
        <f>IF(ISTEXT(Pivot!#REF!),Pivot!#REF!,E93)</f>
        <v>Dallas Total</v>
      </c>
      <c r="F94" s="20" t="str">
        <f>IF(ISTEXT(Pivot!#REF!),Pivot!#REF!,"")</f>
        <v/>
      </c>
      <c r="G94" s="21" t="str">
        <f>IF(ISNUMBER(Pivot!#REF!),Pivot!#REF!,"")</f>
        <v/>
      </c>
      <c r="H94" s="21" t="str">
        <f>IF(ISNUMBER(Pivot!#REF!),Pivot!#REF!,"")</f>
        <v/>
      </c>
      <c r="I94" s="21" t="str">
        <f>IF(ISNUMBER(Pivot!#REF!),Pivot!#REF!,"")</f>
        <v/>
      </c>
    </row>
    <row r="95" spans="2:9" ht="15" customHeight="1" x14ac:dyDescent="0.15">
      <c r="B95" s="20" t="str">
        <f>IF(ISTEXT(Pivot!#REF!),Pivot!#REF!,B94)</f>
        <v>U.S. &amp; Canada</v>
      </c>
      <c r="C95" s="20" t="str">
        <f>IF(ISTEXT(Pivot!#REF!),Pivot!#REF!,C94)</f>
        <v>U.S. &amp; Canada</v>
      </c>
      <c r="D95" s="20" t="str">
        <f>IF(ISTEXT(Pivot!#REF!),Pivot!#REF!,D94)</f>
        <v>United States</v>
      </c>
      <c r="E95" s="20" t="str">
        <f>IF(ISTEXT(Pivot!#REF!),Pivot!#REF!,E94)</f>
        <v>Dallas Total</v>
      </c>
      <c r="F95" s="20" t="str">
        <f>IF(ISTEXT(Pivot!#REF!),Pivot!#REF!,"")</f>
        <v/>
      </c>
      <c r="G95" s="21" t="str">
        <f>IF(ISNUMBER(Pivot!#REF!),Pivot!#REF!,"")</f>
        <v/>
      </c>
      <c r="H95" s="21" t="str">
        <f>IF(ISNUMBER(Pivot!#REF!),Pivot!#REF!,"")</f>
        <v/>
      </c>
      <c r="I95" s="21" t="str">
        <f>IF(ISNUMBER(Pivot!#REF!),Pivot!#REF!,"")</f>
        <v/>
      </c>
    </row>
    <row r="96" spans="2:9" ht="15" customHeight="1" x14ac:dyDescent="0.15">
      <c r="B96" s="20" t="str">
        <f>IF(ISTEXT(Pivot!#REF!),Pivot!#REF!,B95)</f>
        <v>U.S. &amp; Canada</v>
      </c>
      <c r="C96" s="20" t="str">
        <f>IF(ISTEXT(Pivot!#REF!),Pivot!#REF!,C95)</f>
        <v>U.S. &amp; Canada</v>
      </c>
      <c r="D96" s="20" t="str">
        <f>IF(ISTEXT(Pivot!#REF!),Pivot!#REF!,D95)</f>
        <v>United States</v>
      </c>
      <c r="E96" s="20" t="str">
        <f>IF(ISTEXT(Pivot!#REF!),Pivot!#REF!,E95)</f>
        <v>Dallas Total</v>
      </c>
      <c r="F96" s="20" t="str">
        <f>IF(ISTEXT(Pivot!#REF!),Pivot!#REF!,"")</f>
        <v/>
      </c>
      <c r="G96" s="21" t="str">
        <f>IF(ISNUMBER(Pivot!#REF!),Pivot!#REF!,"")</f>
        <v/>
      </c>
      <c r="H96" s="21" t="str">
        <f>IF(ISNUMBER(Pivot!#REF!),Pivot!#REF!,"")</f>
        <v/>
      </c>
      <c r="I96" s="21" t="str">
        <f>IF(ISNUMBER(Pivot!#REF!),Pivot!#REF!,"")</f>
        <v/>
      </c>
    </row>
    <row r="97" spans="2:9" ht="15" customHeight="1" x14ac:dyDescent="0.15">
      <c r="B97" s="20" t="str">
        <f>IF(ISTEXT(Pivot!#REF!),Pivot!#REF!,B96)</f>
        <v>U.S. &amp; Canada</v>
      </c>
      <c r="C97" s="20" t="str">
        <f>IF(ISTEXT(Pivot!#REF!),Pivot!#REF!,C96)</f>
        <v>U.S. &amp; Canada</v>
      </c>
      <c r="D97" s="20" t="str">
        <f>IF(ISTEXT(Pivot!#REF!),Pivot!#REF!,D96)</f>
        <v>United States</v>
      </c>
      <c r="E97" s="20" t="str">
        <f>IF(ISTEXT(Pivot!#REF!),Pivot!#REF!,E96)</f>
        <v>Dallas Total</v>
      </c>
      <c r="F97" s="20" t="str">
        <f>IF(ISTEXT(Pivot!#REF!),Pivot!#REF!,"")</f>
        <v/>
      </c>
      <c r="G97" s="21" t="str">
        <f>IF(ISNUMBER(Pivot!#REF!),Pivot!#REF!,"")</f>
        <v/>
      </c>
      <c r="H97" s="21" t="str">
        <f>IF(ISNUMBER(Pivot!#REF!),Pivot!#REF!,"")</f>
        <v/>
      </c>
      <c r="I97" s="21" t="str">
        <f>IF(ISNUMBER(Pivot!#REF!),Pivot!#REF!,"")</f>
        <v/>
      </c>
    </row>
    <row r="98" spans="2:9" ht="15" customHeight="1" x14ac:dyDescent="0.15">
      <c r="B98" s="20" t="str">
        <f>IF(ISTEXT(Pivot!#REF!),Pivot!#REF!,B97)</f>
        <v>U.S. &amp; Canada</v>
      </c>
      <c r="C98" s="20" t="str">
        <f>IF(ISTEXT(Pivot!#REF!),Pivot!#REF!,C97)</f>
        <v>U.S. &amp; Canada</v>
      </c>
      <c r="D98" s="20" t="str">
        <f>IF(ISTEXT(Pivot!#REF!),Pivot!#REF!,D97)</f>
        <v>United States</v>
      </c>
      <c r="E98" s="20" t="str">
        <f>IF(ISTEXT(Pivot!#REF!),Pivot!#REF!,E97)</f>
        <v>Dallas Total</v>
      </c>
      <c r="F98" s="20" t="str">
        <f>IF(ISTEXT(Pivot!#REF!),Pivot!#REF!,"")</f>
        <v/>
      </c>
      <c r="G98" s="21" t="str">
        <f>IF(ISNUMBER(Pivot!#REF!),Pivot!#REF!,"")</f>
        <v/>
      </c>
      <c r="H98" s="21" t="str">
        <f>IF(ISNUMBER(Pivot!#REF!),Pivot!#REF!,"")</f>
        <v/>
      </c>
      <c r="I98" s="21" t="str">
        <f>IF(ISNUMBER(Pivot!#REF!),Pivot!#REF!,"")</f>
        <v/>
      </c>
    </row>
    <row r="99" spans="2:9" ht="15" customHeight="1" x14ac:dyDescent="0.15">
      <c r="B99" s="20" t="str">
        <f>IF(ISTEXT(Pivot!#REF!),Pivot!#REF!,B98)</f>
        <v>U.S. &amp; Canada</v>
      </c>
      <c r="C99" s="20" t="str">
        <f>IF(ISTEXT(Pivot!#REF!),Pivot!#REF!,C98)</f>
        <v>U.S. &amp; Canada</v>
      </c>
      <c r="D99" s="20" t="str">
        <f>IF(ISTEXT(Pivot!#REF!),Pivot!#REF!,D98)</f>
        <v>United States</v>
      </c>
      <c r="E99" s="20" t="str">
        <f>IF(ISTEXT(Pivot!#REF!),Pivot!#REF!,E98)</f>
        <v>Dallas Total</v>
      </c>
      <c r="F99" s="20" t="str">
        <f>IF(ISTEXT(Pivot!#REF!),Pivot!#REF!,"")</f>
        <v/>
      </c>
      <c r="G99" s="21" t="str">
        <f>IF(ISNUMBER(Pivot!#REF!),Pivot!#REF!,"")</f>
        <v/>
      </c>
      <c r="H99" s="21" t="str">
        <f>IF(ISNUMBER(Pivot!#REF!),Pivot!#REF!,"")</f>
        <v/>
      </c>
      <c r="I99" s="21" t="str">
        <f>IF(ISNUMBER(Pivot!#REF!),Pivot!#REF!,"")</f>
        <v/>
      </c>
    </row>
    <row r="100" spans="2:9" ht="15" customHeight="1" x14ac:dyDescent="0.15">
      <c r="B100" s="20" t="str">
        <f>IF(ISTEXT(Pivot!#REF!),Pivot!#REF!,B99)</f>
        <v>U.S. &amp; Canada</v>
      </c>
      <c r="C100" s="20" t="str">
        <f>IF(ISTEXT(Pivot!#REF!),Pivot!#REF!,C99)</f>
        <v>U.S. &amp; Canada</v>
      </c>
      <c r="D100" s="20" t="str">
        <f>IF(ISTEXT(Pivot!#REF!),Pivot!#REF!,D99)</f>
        <v>United States</v>
      </c>
      <c r="E100" s="20" t="str">
        <f>IF(ISTEXT(Pivot!#REF!),Pivot!#REF!,E99)</f>
        <v>Dallas Total</v>
      </c>
      <c r="F100" s="20" t="str">
        <f>IF(ISTEXT(Pivot!#REF!),Pivot!#REF!,"")</f>
        <v/>
      </c>
      <c r="G100" s="21" t="str">
        <f>IF(ISNUMBER(Pivot!#REF!),Pivot!#REF!,"")</f>
        <v/>
      </c>
      <c r="H100" s="21" t="str">
        <f>IF(ISNUMBER(Pivot!#REF!),Pivot!#REF!,"")</f>
        <v/>
      </c>
      <c r="I100" s="21" t="str">
        <f>IF(ISNUMBER(Pivot!#REF!),Pivot!#REF!,"")</f>
        <v/>
      </c>
    </row>
    <row r="101" spans="2:9" ht="15" customHeight="1" x14ac:dyDescent="0.15">
      <c r="B101" s="20" t="str">
        <f>IF(ISTEXT(Pivot!#REF!),Pivot!#REF!,B100)</f>
        <v>U.S. &amp; Canada</v>
      </c>
      <c r="C101" s="20" t="str">
        <f>IF(ISTEXT(Pivot!#REF!),Pivot!#REF!,C100)</f>
        <v>U.S. &amp; Canada</v>
      </c>
      <c r="D101" s="20" t="str">
        <f>IF(ISTEXT(Pivot!#REF!),Pivot!#REF!,D100)</f>
        <v>United States</v>
      </c>
      <c r="E101" s="20" t="str">
        <f>IF(ISTEXT(Pivot!#REF!),Pivot!#REF!,E100)</f>
        <v>Dallas Total</v>
      </c>
      <c r="F101" s="20" t="str">
        <f>IF(ISTEXT(Pivot!#REF!),Pivot!#REF!,"")</f>
        <v/>
      </c>
      <c r="G101" s="21" t="str">
        <f>IF(ISNUMBER(Pivot!#REF!),Pivot!#REF!,"")</f>
        <v/>
      </c>
      <c r="H101" s="21" t="str">
        <f>IF(ISNUMBER(Pivot!#REF!),Pivot!#REF!,"")</f>
        <v/>
      </c>
      <c r="I101" s="21" t="str">
        <f>IF(ISNUMBER(Pivot!#REF!),Pivot!#REF!,"")</f>
        <v/>
      </c>
    </row>
    <row r="102" spans="2:9" ht="15" customHeight="1" x14ac:dyDescent="0.15">
      <c r="B102" s="20" t="str">
        <f>IF(ISTEXT(Pivot!#REF!),Pivot!#REF!,B101)</f>
        <v>U.S. &amp; Canada</v>
      </c>
      <c r="C102" s="20" t="str">
        <f>IF(ISTEXT(Pivot!#REF!),Pivot!#REF!,C101)</f>
        <v>U.S. &amp; Canada</v>
      </c>
      <c r="D102" s="20" t="str">
        <f>IF(ISTEXT(Pivot!#REF!),Pivot!#REF!,D101)</f>
        <v>United States</v>
      </c>
      <c r="E102" s="20" t="str">
        <f>IF(ISTEXT(Pivot!#REF!),Pivot!#REF!,E101)</f>
        <v>Dallas Total</v>
      </c>
      <c r="F102" s="20" t="str">
        <f>IF(ISTEXT(Pivot!#REF!),Pivot!#REF!,"")</f>
        <v/>
      </c>
      <c r="G102" s="21" t="str">
        <f>IF(ISNUMBER(Pivot!#REF!),Pivot!#REF!,"")</f>
        <v/>
      </c>
      <c r="H102" s="21" t="str">
        <f>IF(ISNUMBER(Pivot!#REF!),Pivot!#REF!,"")</f>
        <v/>
      </c>
      <c r="I102" s="21" t="str">
        <f>IF(ISNUMBER(Pivot!#REF!),Pivot!#REF!,"")</f>
        <v/>
      </c>
    </row>
    <row r="103" spans="2:9" ht="15" customHeight="1" x14ac:dyDescent="0.15">
      <c r="B103" s="20" t="str">
        <f>IF(ISTEXT(Pivot!#REF!),Pivot!#REF!,B102)</f>
        <v>U.S. &amp; Canada</v>
      </c>
      <c r="C103" s="20" t="str">
        <f>IF(ISTEXT(Pivot!#REF!),Pivot!#REF!,C102)</f>
        <v>U.S. &amp; Canada</v>
      </c>
      <c r="D103" s="20" t="str">
        <f>IF(ISTEXT(Pivot!#REF!),Pivot!#REF!,D102)</f>
        <v>United States</v>
      </c>
      <c r="E103" s="20" t="str">
        <f>IF(ISTEXT(Pivot!#REF!),Pivot!#REF!,E102)</f>
        <v>Dallas Total</v>
      </c>
      <c r="F103" s="20" t="str">
        <f>IF(ISTEXT(Pivot!#REF!),Pivot!#REF!,"")</f>
        <v/>
      </c>
      <c r="G103" s="21" t="str">
        <f>IF(ISNUMBER(Pivot!#REF!),Pivot!#REF!,"")</f>
        <v/>
      </c>
      <c r="H103" s="21" t="str">
        <f>IF(ISNUMBER(Pivot!#REF!),Pivot!#REF!,"")</f>
        <v/>
      </c>
      <c r="I103" s="21" t="str">
        <f>IF(ISNUMBER(Pivot!#REF!),Pivot!#REF!,"")</f>
        <v/>
      </c>
    </row>
    <row r="104" spans="2:9" ht="15" customHeight="1" x14ac:dyDescent="0.15">
      <c r="B104" s="20" t="str">
        <f>IF(ISTEXT(Pivot!#REF!),Pivot!#REF!,B103)</f>
        <v>U.S. &amp; Canada</v>
      </c>
      <c r="C104" s="20" t="str">
        <f>IF(ISTEXT(Pivot!#REF!),Pivot!#REF!,C103)</f>
        <v>U.S. &amp; Canada</v>
      </c>
      <c r="D104" s="20" t="str">
        <f>IF(ISTEXT(Pivot!#REF!),Pivot!#REF!,D103)</f>
        <v>United States</v>
      </c>
      <c r="E104" s="20" t="str">
        <f>IF(ISTEXT(Pivot!#REF!),Pivot!#REF!,E103)</f>
        <v>Dallas Total</v>
      </c>
      <c r="F104" s="20" t="str">
        <f>IF(ISTEXT(Pivot!#REF!),Pivot!#REF!,"")</f>
        <v/>
      </c>
      <c r="G104" s="21" t="str">
        <f>IF(ISNUMBER(Pivot!#REF!),Pivot!#REF!,"")</f>
        <v/>
      </c>
      <c r="H104" s="21" t="str">
        <f>IF(ISNUMBER(Pivot!#REF!),Pivot!#REF!,"")</f>
        <v/>
      </c>
      <c r="I104" s="21" t="str">
        <f>IF(ISNUMBER(Pivot!#REF!),Pivot!#REF!,"")</f>
        <v/>
      </c>
    </row>
    <row r="105" spans="2:9" ht="15" customHeight="1" x14ac:dyDescent="0.15">
      <c r="B105" s="20" t="str">
        <f>IF(ISTEXT(Pivot!#REF!),Pivot!#REF!,B104)</f>
        <v>U.S. &amp; Canada</v>
      </c>
      <c r="C105" s="20" t="str">
        <f>IF(ISTEXT(Pivot!#REF!),Pivot!#REF!,C104)</f>
        <v>U.S. &amp; Canada</v>
      </c>
      <c r="D105" s="20" t="str">
        <f>IF(ISTEXT(Pivot!#REF!),Pivot!#REF!,D104)</f>
        <v>United States</v>
      </c>
      <c r="E105" s="20" t="str">
        <f>IF(ISTEXT(Pivot!#REF!),Pivot!#REF!,E104)</f>
        <v>Dallas Total</v>
      </c>
      <c r="F105" s="20" t="str">
        <f>IF(ISTEXT(Pivot!#REF!),Pivot!#REF!,"")</f>
        <v/>
      </c>
      <c r="G105" s="21" t="str">
        <f>IF(ISNUMBER(Pivot!#REF!),Pivot!#REF!,"")</f>
        <v/>
      </c>
      <c r="H105" s="21" t="str">
        <f>IF(ISNUMBER(Pivot!#REF!),Pivot!#REF!,"")</f>
        <v/>
      </c>
      <c r="I105" s="21" t="str">
        <f>IF(ISNUMBER(Pivot!#REF!),Pivot!#REF!,"")</f>
        <v/>
      </c>
    </row>
    <row r="106" spans="2:9" ht="15" customHeight="1" x14ac:dyDescent="0.15">
      <c r="B106" s="20" t="str">
        <f>IF(ISTEXT(Pivot!#REF!),Pivot!#REF!,B105)</f>
        <v>U.S. &amp; Canada</v>
      </c>
      <c r="C106" s="20" t="str">
        <f>IF(ISTEXT(Pivot!#REF!),Pivot!#REF!,C105)</f>
        <v>U.S. &amp; Canada</v>
      </c>
      <c r="D106" s="20" t="str">
        <f>IF(ISTEXT(Pivot!#REF!),Pivot!#REF!,D105)</f>
        <v>United States</v>
      </c>
      <c r="E106" s="20" t="str">
        <f>IF(ISTEXT(Pivot!#REF!),Pivot!#REF!,E105)</f>
        <v>Dallas Total</v>
      </c>
      <c r="F106" s="20" t="str">
        <f>IF(ISTEXT(Pivot!#REF!),Pivot!#REF!,"")</f>
        <v/>
      </c>
      <c r="G106" s="21" t="str">
        <f>IF(ISNUMBER(Pivot!#REF!),Pivot!#REF!,"")</f>
        <v/>
      </c>
      <c r="H106" s="21" t="str">
        <f>IF(ISNUMBER(Pivot!#REF!),Pivot!#REF!,"")</f>
        <v/>
      </c>
      <c r="I106" s="21" t="str">
        <f>IF(ISNUMBER(Pivot!#REF!),Pivot!#REF!,"")</f>
        <v/>
      </c>
    </row>
    <row r="107" spans="2:9" ht="15" customHeight="1" x14ac:dyDescent="0.15">
      <c r="B107" s="20" t="str">
        <f>IF(ISTEXT(Pivot!#REF!),Pivot!#REF!,B106)</f>
        <v>U.S. &amp; Canada</v>
      </c>
      <c r="C107" s="20" t="str">
        <f>IF(ISTEXT(Pivot!#REF!),Pivot!#REF!,C106)</f>
        <v>U.S. &amp; Canada</v>
      </c>
      <c r="D107" s="20" t="str">
        <f>IF(ISTEXT(Pivot!#REF!),Pivot!#REF!,D106)</f>
        <v>United States</v>
      </c>
      <c r="E107" s="20" t="str">
        <f>IF(ISTEXT(Pivot!#REF!),Pivot!#REF!,E106)</f>
        <v>Dallas Total</v>
      </c>
      <c r="F107" s="20" t="str">
        <f>IF(ISTEXT(Pivot!#REF!),Pivot!#REF!,"")</f>
        <v/>
      </c>
      <c r="G107" s="21" t="str">
        <f>IF(ISNUMBER(Pivot!#REF!),Pivot!#REF!,"")</f>
        <v/>
      </c>
      <c r="H107" s="21" t="str">
        <f>IF(ISNUMBER(Pivot!#REF!),Pivot!#REF!,"")</f>
        <v/>
      </c>
      <c r="I107" s="21" t="str">
        <f>IF(ISNUMBER(Pivot!#REF!),Pivot!#REF!,"")</f>
        <v/>
      </c>
    </row>
    <row r="108" spans="2:9" ht="15" customHeight="1" x14ac:dyDescent="0.15">
      <c r="B108" s="20" t="str">
        <f>IF(ISTEXT(Pivot!#REF!),Pivot!#REF!,B107)</f>
        <v>U.S. &amp; Canada</v>
      </c>
      <c r="C108" s="20" t="str">
        <f>IF(ISTEXT(Pivot!#REF!),Pivot!#REF!,C107)</f>
        <v>U.S. &amp; Canada</v>
      </c>
      <c r="D108" s="20" t="str">
        <f>IF(ISTEXT(Pivot!#REF!),Pivot!#REF!,D107)</f>
        <v>United States</v>
      </c>
      <c r="E108" s="20" t="str">
        <f>IF(ISTEXT(Pivot!#REF!),Pivot!#REF!,E107)</f>
        <v>Dallas Total</v>
      </c>
      <c r="F108" s="20" t="str">
        <f>IF(ISTEXT(Pivot!#REF!),Pivot!#REF!,"")</f>
        <v/>
      </c>
      <c r="G108" s="21" t="str">
        <f>IF(ISNUMBER(Pivot!#REF!),Pivot!#REF!,"")</f>
        <v/>
      </c>
      <c r="H108" s="21" t="str">
        <f>IF(ISNUMBER(Pivot!#REF!),Pivot!#REF!,"")</f>
        <v/>
      </c>
      <c r="I108" s="21" t="str">
        <f>IF(ISNUMBER(Pivot!#REF!),Pivot!#REF!,"")</f>
        <v/>
      </c>
    </row>
    <row r="109" spans="2:9" ht="15" customHeight="1" x14ac:dyDescent="0.15">
      <c r="B109" s="20" t="str">
        <f>IF(ISTEXT(Pivot!#REF!),Pivot!#REF!,B108)</f>
        <v>U.S. &amp; Canada</v>
      </c>
      <c r="C109" s="20" t="str">
        <f>IF(ISTEXT(Pivot!#REF!),Pivot!#REF!,C108)</f>
        <v>U.S. &amp; Canada</v>
      </c>
      <c r="D109" s="20" t="str">
        <f>IF(ISTEXT(Pivot!#REF!),Pivot!#REF!,D108)</f>
        <v>United States</v>
      </c>
      <c r="E109" s="20" t="str">
        <f>IF(ISTEXT(Pivot!#REF!),Pivot!#REF!,E108)</f>
        <v>Dallas Total</v>
      </c>
      <c r="F109" s="20" t="str">
        <f>IF(ISTEXT(Pivot!#REF!),Pivot!#REF!,"")</f>
        <v/>
      </c>
      <c r="G109" s="21" t="str">
        <f>IF(ISNUMBER(Pivot!#REF!),Pivot!#REF!,"")</f>
        <v/>
      </c>
      <c r="H109" s="21" t="str">
        <f>IF(ISNUMBER(Pivot!#REF!),Pivot!#REF!,"")</f>
        <v/>
      </c>
      <c r="I109" s="21" t="str">
        <f>IF(ISNUMBER(Pivot!#REF!),Pivot!#REF!,"")</f>
        <v/>
      </c>
    </row>
    <row r="110" spans="2:9" ht="15" customHeight="1" x14ac:dyDescent="0.15">
      <c r="B110" s="20" t="str">
        <f>IF(ISTEXT(Pivot!#REF!),Pivot!#REF!,B109)</f>
        <v>U.S. &amp; Canada</v>
      </c>
      <c r="C110" s="20" t="str">
        <f>IF(ISTEXT(Pivot!#REF!),Pivot!#REF!,C109)</f>
        <v>U.S. &amp; Canada</v>
      </c>
      <c r="D110" s="20" t="str">
        <f>IF(ISTEXT(Pivot!#REF!),Pivot!#REF!,D109)</f>
        <v>United States</v>
      </c>
      <c r="E110" s="20" t="str">
        <f>IF(ISTEXT(Pivot!#REF!),Pivot!#REF!,E109)</f>
        <v>Dallas Total</v>
      </c>
      <c r="F110" s="20" t="str">
        <f>IF(ISTEXT(Pivot!#REF!),Pivot!#REF!,"")</f>
        <v/>
      </c>
      <c r="G110" s="21" t="str">
        <f>IF(ISNUMBER(Pivot!#REF!),Pivot!#REF!,"")</f>
        <v/>
      </c>
      <c r="H110" s="21" t="str">
        <f>IF(ISNUMBER(Pivot!#REF!),Pivot!#REF!,"")</f>
        <v/>
      </c>
      <c r="I110" s="21" t="str">
        <f>IF(ISNUMBER(Pivot!#REF!),Pivot!#REF!,"")</f>
        <v/>
      </c>
    </row>
    <row r="111" spans="2:9" ht="15" customHeight="1" x14ac:dyDescent="0.15">
      <c r="B111" s="20" t="str">
        <f>IF(ISTEXT(Pivot!#REF!),Pivot!#REF!,B110)</f>
        <v>U.S. &amp; Canada</v>
      </c>
      <c r="C111" s="20" t="str">
        <f>IF(ISTEXT(Pivot!#REF!),Pivot!#REF!,C110)</f>
        <v>U.S. &amp; Canada</v>
      </c>
      <c r="D111" s="20" t="str">
        <f>IF(ISTEXT(Pivot!#REF!),Pivot!#REF!,D110)</f>
        <v>United States</v>
      </c>
      <c r="E111" s="20" t="str">
        <f>IF(ISTEXT(Pivot!#REF!),Pivot!#REF!,E110)</f>
        <v>Dallas Total</v>
      </c>
      <c r="F111" s="20" t="str">
        <f>IF(ISTEXT(Pivot!#REF!),Pivot!#REF!,"")</f>
        <v/>
      </c>
      <c r="G111" s="21" t="str">
        <f>IF(ISNUMBER(Pivot!#REF!),Pivot!#REF!,"")</f>
        <v/>
      </c>
      <c r="H111" s="21" t="str">
        <f>IF(ISNUMBER(Pivot!#REF!),Pivot!#REF!,"")</f>
        <v/>
      </c>
      <c r="I111" s="21" t="str">
        <f>IF(ISNUMBER(Pivot!#REF!),Pivot!#REF!,"")</f>
        <v/>
      </c>
    </row>
    <row r="112" spans="2:9" ht="15" customHeight="1" x14ac:dyDescent="0.15">
      <c r="B112" s="20" t="str">
        <f>IF(ISTEXT(Pivot!#REF!),Pivot!#REF!,B111)</f>
        <v>U.S. &amp; Canada</v>
      </c>
      <c r="C112" s="20" t="str">
        <f>IF(ISTEXT(Pivot!#REF!),Pivot!#REF!,C111)</f>
        <v>U.S. &amp; Canada</v>
      </c>
      <c r="D112" s="20" t="str">
        <f>IF(ISTEXT(Pivot!#REF!),Pivot!#REF!,D111)</f>
        <v>United States</v>
      </c>
      <c r="E112" s="20" t="str">
        <f>IF(ISTEXT(Pivot!#REF!),Pivot!#REF!,E111)</f>
        <v>Dallas Total</v>
      </c>
      <c r="F112" s="20" t="str">
        <f>IF(ISTEXT(Pivot!#REF!),Pivot!#REF!,"")</f>
        <v/>
      </c>
      <c r="G112" s="21" t="str">
        <f>IF(ISNUMBER(Pivot!#REF!),Pivot!#REF!,"")</f>
        <v/>
      </c>
      <c r="H112" s="21" t="str">
        <f>IF(ISNUMBER(Pivot!#REF!),Pivot!#REF!,"")</f>
        <v/>
      </c>
      <c r="I112" s="21" t="str">
        <f>IF(ISNUMBER(Pivot!#REF!),Pivot!#REF!,"")</f>
        <v/>
      </c>
    </row>
    <row r="113" spans="2:9" ht="15" customHeight="1" x14ac:dyDescent="0.15">
      <c r="B113" s="20" t="str">
        <f>IF(ISTEXT(Pivot!#REF!),Pivot!#REF!,B112)</f>
        <v>U.S. &amp; Canada</v>
      </c>
      <c r="C113" s="20" t="str">
        <f>IF(ISTEXT(Pivot!#REF!),Pivot!#REF!,C112)</f>
        <v>U.S. &amp; Canada</v>
      </c>
      <c r="D113" s="20" t="str">
        <f>IF(ISTEXT(Pivot!#REF!),Pivot!#REF!,D112)</f>
        <v>United States</v>
      </c>
      <c r="E113" s="20" t="str">
        <f>IF(ISTEXT(Pivot!#REF!),Pivot!#REF!,E112)</f>
        <v>Dallas Total</v>
      </c>
      <c r="F113" s="20" t="str">
        <f>IF(ISTEXT(Pivot!#REF!),Pivot!#REF!,"")</f>
        <v/>
      </c>
      <c r="G113" s="21" t="str">
        <f>IF(ISNUMBER(Pivot!#REF!),Pivot!#REF!,"")</f>
        <v/>
      </c>
      <c r="H113" s="21" t="str">
        <f>IF(ISNUMBER(Pivot!#REF!),Pivot!#REF!,"")</f>
        <v/>
      </c>
      <c r="I113" s="21" t="str">
        <f>IF(ISNUMBER(Pivot!#REF!),Pivot!#REF!,"")</f>
        <v/>
      </c>
    </row>
    <row r="114" spans="2:9" ht="15" customHeight="1" x14ac:dyDescent="0.15">
      <c r="B114" s="20" t="str">
        <f>IF(ISTEXT(Pivot!#REF!),Pivot!#REF!,B113)</f>
        <v>U.S. &amp; Canada</v>
      </c>
      <c r="C114" s="20" t="str">
        <f>IF(ISTEXT(Pivot!#REF!),Pivot!#REF!,C113)</f>
        <v>U.S. &amp; Canada</v>
      </c>
      <c r="D114" s="20" t="str">
        <f>IF(ISTEXT(Pivot!#REF!),Pivot!#REF!,D113)</f>
        <v>United States</v>
      </c>
      <c r="E114" s="20" t="str">
        <f>IF(ISTEXT(Pivot!#REF!),Pivot!#REF!,E113)</f>
        <v>Dallas Total</v>
      </c>
      <c r="F114" s="20" t="str">
        <f>IF(ISTEXT(Pivot!#REF!),Pivot!#REF!,"")</f>
        <v/>
      </c>
      <c r="G114" s="21" t="str">
        <f>IF(ISNUMBER(Pivot!#REF!),Pivot!#REF!,"")</f>
        <v/>
      </c>
      <c r="H114" s="21" t="str">
        <f>IF(ISNUMBER(Pivot!#REF!),Pivot!#REF!,"")</f>
        <v/>
      </c>
      <c r="I114" s="21" t="str">
        <f>IF(ISNUMBER(Pivot!#REF!),Pivot!#REF!,"")</f>
        <v/>
      </c>
    </row>
    <row r="115" spans="2:9" ht="15" customHeight="1" x14ac:dyDescent="0.15">
      <c r="B115" s="20" t="str">
        <f>IF(ISTEXT(Pivot!#REF!),Pivot!#REF!,B114)</f>
        <v>U.S. &amp; Canada</v>
      </c>
      <c r="C115" s="20" t="str">
        <f>IF(ISTEXT(Pivot!#REF!),Pivot!#REF!,C114)</f>
        <v>U.S. &amp; Canada</v>
      </c>
      <c r="D115" s="20" t="str">
        <f>IF(ISTEXT(Pivot!#REF!),Pivot!#REF!,D114)</f>
        <v>United States</v>
      </c>
      <c r="E115" s="20" t="str">
        <f>IF(ISTEXT(Pivot!#REF!),Pivot!#REF!,E114)</f>
        <v>Dallas Total</v>
      </c>
      <c r="F115" s="20" t="str">
        <f>IF(ISTEXT(Pivot!#REF!),Pivot!#REF!,"")</f>
        <v/>
      </c>
      <c r="G115" s="21" t="str">
        <f>IF(ISNUMBER(Pivot!#REF!),Pivot!#REF!,"")</f>
        <v/>
      </c>
      <c r="H115" s="21" t="str">
        <f>IF(ISNUMBER(Pivot!#REF!),Pivot!#REF!,"")</f>
        <v/>
      </c>
      <c r="I115" s="21" t="str">
        <f>IF(ISNUMBER(Pivot!#REF!),Pivot!#REF!,"")</f>
        <v/>
      </c>
    </row>
    <row r="116" spans="2:9" ht="15" customHeight="1" x14ac:dyDescent="0.15">
      <c r="B116" s="20" t="str">
        <f>IF(ISTEXT(Pivot!#REF!),Pivot!#REF!,B115)</f>
        <v>U.S. &amp; Canada</v>
      </c>
      <c r="C116" s="20" t="str">
        <f>IF(ISTEXT(Pivot!#REF!),Pivot!#REF!,C115)</f>
        <v>U.S. &amp; Canada</v>
      </c>
      <c r="D116" s="20" t="str">
        <f>IF(ISTEXT(Pivot!#REF!),Pivot!#REF!,D115)</f>
        <v>United States</v>
      </c>
      <c r="E116" s="20" t="str">
        <f>IF(ISTEXT(Pivot!#REF!),Pivot!#REF!,E115)</f>
        <v>Dallas Total</v>
      </c>
      <c r="F116" s="20" t="str">
        <f>IF(ISTEXT(Pivot!#REF!),Pivot!#REF!,"")</f>
        <v/>
      </c>
      <c r="G116" s="21" t="str">
        <f>IF(ISNUMBER(Pivot!#REF!),Pivot!#REF!,"")</f>
        <v/>
      </c>
      <c r="H116" s="21" t="str">
        <f>IF(ISNUMBER(Pivot!#REF!),Pivot!#REF!,"")</f>
        <v/>
      </c>
      <c r="I116" s="21" t="str">
        <f>IF(ISNUMBER(Pivot!#REF!),Pivot!#REF!,"")</f>
        <v/>
      </c>
    </row>
    <row r="117" spans="2:9" ht="15" customHeight="1" x14ac:dyDescent="0.15">
      <c r="B117" s="20" t="str">
        <f>IF(ISTEXT(Pivot!#REF!),Pivot!#REF!,B116)</f>
        <v>U.S. &amp; Canada</v>
      </c>
      <c r="C117" s="20" t="str">
        <f>IF(ISTEXT(Pivot!#REF!),Pivot!#REF!,C116)</f>
        <v>U.S. &amp; Canada</v>
      </c>
      <c r="D117" s="20" t="str">
        <f>IF(ISTEXT(Pivot!#REF!),Pivot!#REF!,D116)</f>
        <v>United States</v>
      </c>
      <c r="E117" s="20" t="str">
        <f>IF(ISTEXT(Pivot!#REF!),Pivot!#REF!,E116)</f>
        <v>Dallas Total</v>
      </c>
      <c r="F117" s="20" t="str">
        <f>IF(ISTEXT(Pivot!#REF!),Pivot!#REF!,"")</f>
        <v/>
      </c>
      <c r="G117" s="21" t="str">
        <f>IF(ISNUMBER(Pivot!#REF!),Pivot!#REF!,"")</f>
        <v/>
      </c>
      <c r="H117" s="21" t="str">
        <f>IF(ISNUMBER(Pivot!#REF!),Pivot!#REF!,"")</f>
        <v/>
      </c>
      <c r="I117" s="21" t="str">
        <f>IF(ISNUMBER(Pivot!#REF!),Pivot!#REF!,"")</f>
        <v/>
      </c>
    </row>
    <row r="118" spans="2:9" ht="15" customHeight="1" x14ac:dyDescent="0.15">
      <c r="B118" s="20" t="str">
        <f>IF(ISTEXT(Pivot!#REF!),Pivot!#REF!,B117)</f>
        <v>U.S. &amp; Canada</v>
      </c>
      <c r="C118" s="20" t="str">
        <f>IF(ISTEXT(Pivot!#REF!),Pivot!#REF!,C117)</f>
        <v>U.S. &amp; Canada</v>
      </c>
      <c r="D118" s="20" t="str">
        <f>IF(ISTEXT(Pivot!#REF!),Pivot!#REF!,D117)</f>
        <v>United States</v>
      </c>
      <c r="E118" s="20" t="str">
        <f>IF(ISTEXT(Pivot!#REF!),Pivot!#REF!,E117)</f>
        <v>Dallas Total</v>
      </c>
      <c r="F118" s="20" t="str">
        <f>IF(ISTEXT(Pivot!#REF!),Pivot!#REF!,"")</f>
        <v/>
      </c>
      <c r="G118" s="21" t="str">
        <f>IF(ISNUMBER(Pivot!#REF!),Pivot!#REF!,"")</f>
        <v/>
      </c>
      <c r="H118" s="21" t="str">
        <f>IF(ISNUMBER(Pivot!#REF!),Pivot!#REF!,"")</f>
        <v/>
      </c>
      <c r="I118" s="21" t="str">
        <f>IF(ISNUMBER(Pivot!#REF!),Pivot!#REF!,"")</f>
        <v/>
      </c>
    </row>
    <row r="119" spans="2:9" ht="15" customHeight="1" x14ac:dyDescent="0.15">
      <c r="B119" s="20" t="str">
        <f>IF(ISTEXT(Pivot!#REF!),Pivot!#REF!,B118)</f>
        <v>U.S. &amp; Canada</v>
      </c>
      <c r="C119" s="20" t="str">
        <f>IF(ISTEXT(Pivot!#REF!),Pivot!#REF!,C118)</f>
        <v>U.S. &amp; Canada</v>
      </c>
      <c r="D119" s="20" t="str">
        <f>IF(ISTEXT(Pivot!#REF!),Pivot!#REF!,D118)</f>
        <v>United States</v>
      </c>
      <c r="E119" s="20" t="str">
        <f>IF(ISTEXT(Pivot!#REF!),Pivot!#REF!,E118)</f>
        <v>Dallas Total</v>
      </c>
      <c r="F119" s="20" t="str">
        <f>IF(ISTEXT(Pivot!#REF!),Pivot!#REF!,"")</f>
        <v/>
      </c>
      <c r="G119" s="21" t="str">
        <f>IF(ISNUMBER(Pivot!#REF!),Pivot!#REF!,"")</f>
        <v/>
      </c>
      <c r="H119" s="21" t="str">
        <f>IF(ISNUMBER(Pivot!#REF!),Pivot!#REF!,"")</f>
        <v/>
      </c>
      <c r="I119" s="21" t="str">
        <f>IF(ISNUMBER(Pivot!#REF!),Pivot!#REF!,"")</f>
        <v/>
      </c>
    </row>
    <row r="120" spans="2:9" ht="15" customHeight="1" x14ac:dyDescent="0.15">
      <c r="B120" s="20" t="str">
        <f>IF(ISTEXT(Pivot!#REF!),Pivot!#REF!,B119)</f>
        <v>U.S. &amp; Canada</v>
      </c>
      <c r="C120" s="20" t="str">
        <f>IF(ISTEXT(Pivot!#REF!),Pivot!#REF!,C119)</f>
        <v>U.S. &amp; Canada</v>
      </c>
      <c r="D120" s="20" t="str">
        <f>IF(ISTEXT(Pivot!#REF!),Pivot!#REF!,D119)</f>
        <v>United States</v>
      </c>
      <c r="E120" s="20" t="str">
        <f>IF(ISTEXT(Pivot!#REF!),Pivot!#REF!,E119)</f>
        <v>Dallas Total</v>
      </c>
      <c r="F120" s="20" t="str">
        <f>IF(ISTEXT(Pivot!#REF!),Pivot!#REF!,"")</f>
        <v/>
      </c>
      <c r="G120" s="21" t="str">
        <f>IF(ISNUMBER(Pivot!#REF!),Pivot!#REF!,"")</f>
        <v/>
      </c>
      <c r="H120" s="21" t="str">
        <f>IF(ISNUMBER(Pivot!#REF!),Pivot!#REF!,"")</f>
        <v/>
      </c>
      <c r="I120" s="21" t="str">
        <f>IF(ISNUMBER(Pivot!#REF!),Pivot!#REF!,"")</f>
        <v/>
      </c>
    </row>
    <row r="121" spans="2:9" ht="15" customHeight="1" x14ac:dyDescent="0.15">
      <c r="B121" s="20" t="str">
        <f>IF(ISTEXT(Pivot!#REF!),Pivot!#REF!,B120)</f>
        <v>U.S. &amp; Canada</v>
      </c>
      <c r="C121" s="20" t="str">
        <f>IF(ISTEXT(Pivot!#REF!),Pivot!#REF!,C120)</f>
        <v>U.S. &amp; Canada</v>
      </c>
      <c r="D121" s="20" t="str">
        <f>IF(ISTEXT(Pivot!#REF!),Pivot!#REF!,D120)</f>
        <v>United States</v>
      </c>
      <c r="E121" s="20" t="str">
        <f>IF(ISTEXT(Pivot!#REF!),Pivot!#REF!,E120)</f>
        <v>Dallas Total</v>
      </c>
      <c r="F121" s="20" t="str">
        <f>IF(ISTEXT(Pivot!#REF!),Pivot!#REF!,"")</f>
        <v/>
      </c>
      <c r="G121" s="21" t="str">
        <f>IF(ISNUMBER(Pivot!#REF!),Pivot!#REF!,"")</f>
        <v/>
      </c>
      <c r="H121" s="21" t="str">
        <f>IF(ISNUMBER(Pivot!#REF!),Pivot!#REF!,"")</f>
        <v/>
      </c>
      <c r="I121" s="21" t="str">
        <f>IF(ISNUMBER(Pivot!#REF!),Pivot!#REF!,"")</f>
        <v/>
      </c>
    </row>
    <row r="122" spans="2:9" ht="15" customHeight="1" x14ac:dyDescent="0.15">
      <c r="B122" s="20" t="str">
        <f>IF(ISTEXT(Pivot!#REF!),Pivot!#REF!,B121)</f>
        <v>U.S. &amp; Canada</v>
      </c>
      <c r="C122" s="20" t="str">
        <f>IF(ISTEXT(Pivot!#REF!),Pivot!#REF!,C121)</f>
        <v>U.S. &amp; Canada</v>
      </c>
      <c r="D122" s="20" t="str">
        <f>IF(ISTEXT(Pivot!#REF!),Pivot!#REF!,D121)</f>
        <v>United States</v>
      </c>
      <c r="E122" s="20" t="str">
        <f>IF(ISTEXT(Pivot!#REF!),Pivot!#REF!,E121)</f>
        <v>Dallas Total</v>
      </c>
      <c r="F122" s="20" t="str">
        <f>IF(ISTEXT(Pivot!#REF!),Pivot!#REF!,"")</f>
        <v/>
      </c>
      <c r="G122" s="21" t="str">
        <f>IF(ISNUMBER(Pivot!#REF!),Pivot!#REF!,"")</f>
        <v/>
      </c>
      <c r="H122" s="21" t="str">
        <f>IF(ISNUMBER(Pivot!#REF!),Pivot!#REF!,"")</f>
        <v/>
      </c>
      <c r="I122" s="21" t="str">
        <f>IF(ISNUMBER(Pivot!#REF!),Pivot!#REF!,"")</f>
        <v/>
      </c>
    </row>
    <row r="123" spans="2:9" ht="15" customHeight="1" x14ac:dyDescent="0.15">
      <c r="B123" s="20" t="str">
        <f>IF(ISTEXT(Pivot!A20),Pivot!A20,B122)</f>
        <v>U.S. &amp; Canada</v>
      </c>
      <c r="C123" s="20" t="str">
        <f>IF(ISTEXT(Pivot!B20),Pivot!B20,C122)</f>
        <v>U.S. &amp; Canada</v>
      </c>
      <c r="D123" s="20" t="str">
        <f>IF(ISTEXT(Pivot!C20),Pivot!C20,D122)</f>
        <v>United States</v>
      </c>
      <c r="E123" s="20" t="str">
        <f>IF(ISTEXT(Pivot!D20),Pivot!D20,E122)</f>
        <v>Dallas Total</v>
      </c>
      <c r="F123" s="20" t="str">
        <f>IF(ISTEXT(Pivot!E20),Pivot!E20,"")</f>
        <v/>
      </c>
      <c r="G123" s="21" t="str">
        <f>IF(ISNUMBER(Pivot!F20),Pivot!F20,"")</f>
        <v/>
      </c>
      <c r="H123" s="21" t="str">
        <f>IF(ISNUMBER(Pivot!G20),Pivot!G20,"")</f>
        <v/>
      </c>
      <c r="I123" s="21" t="str">
        <f>IF(ISNUMBER(Pivot!H20),Pivot!H20,"")</f>
        <v/>
      </c>
    </row>
    <row r="124" spans="2:9" ht="15" customHeight="1" x14ac:dyDescent="0.15">
      <c r="B124" s="20" t="str">
        <f>IF(ISTEXT(Pivot!A21),Pivot!A21,B123)</f>
        <v>U.S. &amp; Canada</v>
      </c>
      <c r="C124" s="20" t="str">
        <f>IF(ISTEXT(Pivot!B21),Pivot!B21,C123)</f>
        <v>U.S. &amp; Canada</v>
      </c>
      <c r="D124" s="20" t="str">
        <f>IF(ISTEXT(Pivot!C21),Pivot!C21,D123)</f>
        <v>United States</v>
      </c>
      <c r="E124" s="20" t="str">
        <f>IF(ISTEXT(Pivot!D21),Pivot!D21,E123)</f>
        <v>Dallas Total</v>
      </c>
      <c r="F124" s="20" t="str">
        <f>IF(ISTEXT(Pivot!E21),Pivot!E21,"")</f>
        <v/>
      </c>
      <c r="G124" s="21" t="str">
        <f>IF(ISNUMBER(Pivot!F21),Pivot!F21,"")</f>
        <v/>
      </c>
      <c r="H124" s="21" t="str">
        <f>IF(ISNUMBER(Pivot!G21),Pivot!G21,"")</f>
        <v/>
      </c>
      <c r="I124" s="21" t="str">
        <f>IF(ISNUMBER(Pivot!H21),Pivot!H21,"")</f>
        <v/>
      </c>
    </row>
    <row r="125" spans="2:9" ht="15" customHeight="1" x14ac:dyDescent="0.15">
      <c r="B125" s="20" t="str">
        <f>IF(ISTEXT(Pivot!A22),Pivot!A22,B124)</f>
        <v>U.S. &amp; Canada</v>
      </c>
      <c r="C125" s="20" t="str">
        <f>IF(ISTEXT(Pivot!B22),Pivot!B22,C124)</f>
        <v>U.S. &amp; Canada</v>
      </c>
      <c r="D125" s="20" t="str">
        <f>IF(ISTEXT(Pivot!C22),Pivot!C22,D124)</f>
        <v>United States</v>
      </c>
      <c r="E125" s="20" t="str">
        <f>IF(ISTEXT(Pivot!D22),Pivot!D22,E124)</f>
        <v>Dallas Total</v>
      </c>
      <c r="F125" s="20" t="str">
        <f>IF(ISTEXT(Pivot!E22),Pivot!E22,"")</f>
        <v/>
      </c>
      <c r="G125" s="21" t="str">
        <f>IF(ISNUMBER(Pivot!F22),Pivot!F22,"")</f>
        <v/>
      </c>
      <c r="H125" s="21" t="str">
        <f>IF(ISNUMBER(Pivot!G22),Pivot!G22,"")</f>
        <v/>
      </c>
      <c r="I125" s="21" t="str">
        <f>IF(ISNUMBER(Pivot!H22),Pivot!H22,"")</f>
        <v/>
      </c>
    </row>
    <row r="126" spans="2:9" ht="15" customHeight="1" x14ac:dyDescent="0.15">
      <c r="B126" s="20" t="str">
        <f>IF(ISTEXT(Pivot!A23),Pivot!A23,B125)</f>
        <v>U.S. &amp; Canada</v>
      </c>
      <c r="C126" s="20" t="str">
        <f>IF(ISTEXT(Pivot!B23),Pivot!B23,C125)</f>
        <v>U.S. &amp; Canada</v>
      </c>
      <c r="D126" s="20" t="str">
        <f>IF(ISTEXT(Pivot!C23),Pivot!C23,D125)</f>
        <v>United States</v>
      </c>
      <c r="E126" s="20" t="str">
        <f>IF(ISTEXT(Pivot!D23),Pivot!D23,E125)</f>
        <v>Dallas Total</v>
      </c>
      <c r="F126" s="20" t="str">
        <f>IF(ISTEXT(Pivot!E23),Pivot!E23,"")</f>
        <v/>
      </c>
      <c r="G126" s="21" t="str">
        <f>IF(ISNUMBER(Pivot!F23),Pivot!F23,"")</f>
        <v/>
      </c>
      <c r="H126" s="21" t="str">
        <f>IF(ISNUMBER(Pivot!G23),Pivot!G23,"")</f>
        <v/>
      </c>
      <c r="I126" s="21" t="str">
        <f>IF(ISNUMBER(Pivot!H23),Pivot!H23,"")</f>
        <v/>
      </c>
    </row>
    <row r="127" spans="2:9" ht="15" customHeight="1" x14ac:dyDescent="0.15">
      <c r="B127" s="20" t="str">
        <f>IF(ISTEXT(Pivot!A24),Pivot!A24,B126)</f>
        <v>U.S. &amp; Canada</v>
      </c>
      <c r="C127" s="20" t="str">
        <f>IF(ISTEXT(Pivot!B24),Pivot!B24,C126)</f>
        <v>U.S. &amp; Canada</v>
      </c>
      <c r="D127" s="20" t="str">
        <f>IF(ISTEXT(Pivot!C24),Pivot!C24,D126)</f>
        <v>United States</v>
      </c>
      <c r="E127" s="20" t="str">
        <f>IF(ISTEXT(Pivot!D24),Pivot!D24,E126)</f>
        <v>Dallas Total</v>
      </c>
      <c r="F127" s="20" t="str">
        <f>IF(ISTEXT(Pivot!E24),Pivot!E24,"")</f>
        <v/>
      </c>
      <c r="G127" s="21" t="str">
        <f>IF(ISNUMBER(Pivot!F24),Pivot!F24,"")</f>
        <v/>
      </c>
      <c r="H127" s="21" t="str">
        <f>IF(ISNUMBER(Pivot!G24),Pivot!G24,"")</f>
        <v/>
      </c>
      <c r="I127" s="21" t="str">
        <f>IF(ISNUMBER(Pivot!H24),Pivot!H24,"")</f>
        <v/>
      </c>
    </row>
    <row r="128" spans="2:9" ht="15" customHeight="1" x14ac:dyDescent="0.15">
      <c r="B128" s="20" t="str">
        <f>IF(ISTEXT(Pivot!A25),Pivot!A25,B127)</f>
        <v>U.S. &amp; Canada</v>
      </c>
      <c r="C128" s="20" t="str">
        <f>IF(ISTEXT(Pivot!B25),Pivot!B25,C127)</f>
        <v>U.S. &amp; Canada</v>
      </c>
      <c r="D128" s="20" t="str">
        <f>IF(ISTEXT(Pivot!C25),Pivot!C25,D127)</f>
        <v>United States</v>
      </c>
      <c r="E128" s="20" t="str">
        <f>IF(ISTEXT(Pivot!D25),Pivot!D25,E127)</f>
        <v>Dallas Total</v>
      </c>
      <c r="F128" s="20" t="str">
        <f>IF(ISTEXT(Pivot!E25),Pivot!E25,"")</f>
        <v/>
      </c>
      <c r="G128" s="21" t="str">
        <f>IF(ISNUMBER(Pivot!F25),Pivot!F25,"")</f>
        <v/>
      </c>
      <c r="H128" s="21" t="str">
        <f>IF(ISNUMBER(Pivot!G25),Pivot!G25,"")</f>
        <v/>
      </c>
      <c r="I128" s="21" t="str">
        <f>IF(ISNUMBER(Pivot!H25),Pivot!H25,"")</f>
        <v/>
      </c>
    </row>
    <row r="129" spans="2:9" ht="15" customHeight="1" x14ac:dyDescent="0.15">
      <c r="B129" s="20" t="str">
        <f>IF(ISTEXT(Pivot!A26),Pivot!A26,B128)</f>
        <v>U.S. &amp; Canada</v>
      </c>
      <c r="C129" s="20" t="str">
        <f>IF(ISTEXT(Pivot!B26),Pivot!B26,C128)</f>
        <v>U.S. &amp; Canada</v>
      </c>
      <c r="D129" s="20" t="str">
        <f>IF(ISTEXT(Pivot!C26),Pivot!C26,D128)</f>
        <v>United States</v>
      </c>
      <c r="E129" s="20" t="str">
        <f>IF(ISTEXT(Pivot!D26),Pivot!D26,E128)</f>
        <v>Dallas Total</v>
      </c>
      <c r="F129" s="20" t="str">
        <f>IF(ISTEXT(Pivot!E26),Pivot!E26,"")</f>
        <v/>
      </c>
      <c r="G129" s="21" t="str">
        <f>IF(ISNUMBER(Pivot!F26),Pivot!F26,"")</f>
        <v/>
      </c>
      <c r="H129" s="21" t="str">
        <f>IF(ISNUMBER(Pivot!G26),Pivot!G26,"")</f>
        <v/>
      </c>
      <c r="I129" s="21" t="str">
        <f>IF(ISNUMBER(Pivot!H26),Pivot!H26,"")</f>
        <v/>
      </c>
    </row>
    <row r="130" spans="2:9" ht="15" customHeight="1" x14ac:dyDescent="0.15">
      <c r="B130" s="20" t="str">
        <f>IF(ISTEXT(Pivot!A27),Pivot!A27,B129)</f>
        <v>U.S. &amp; Canada</v>
      </c>
      <c r="C130" s="20" t="str">
        <f>IF(ISTEXT(Pivot!B27),Pivot!B27,C129)</f>
        <v>U.S. &amp; Canada</v>
      </c>
      <c r="D130" s="20" t="str">
        <f>IF(ISTEXT(Pivot!C27),Pivot!C27,D129)</f>
        <v>United States</v>
      </c>
      <c r="E130" s="20" t="str">
        <f>IF(ISTEXT(Pivot!D27),Pivot!D27,E129)</f>
        <v>Dallas Total</v>
      </c>
      <c r="F130" s="20" t="str">
        <f>IF(ISTEXT(Pivot!E27),Pivot!E27,"")</f>
        <v/>
      </c>
      <c r="G130" s="21" t="str">
        <f>IF(ISNUMBER(Pivot!F27),Pivot!F27,"")</f>
        <v/>
      </c>
      <c r="H130" s="21" t="str">
        <f>IF(ISNUMBER(Pivot!G27),Pivot!G27,"")</f>
        <v/>
      </c>
      <c r="I130" s="21" t="str">
        <f>IF(ISNUMBER(Pivot!H27),Pivot!H27,"")</f>
        <v/>
      </c>
    </row>
    <row r="131" spans="2:9" ht="15" customHeight="1" x14ac:dyDescent="0.15">
      <c r="B131" s="20" t="str">
        <f>IF(ISTEXT(Pivot!A28),Pivot!A28,B130)</f>
        <v>U.S. &amp; Canada</v>
      </c>
      <c r="C131" s="20" t="str">
        <f>IF(ISTEXT(Pivot!B28),Pivot!B28,C130)</f>
        <v>U.S. &amp; Canada</v>
      </c>
      <c r="D131" s="20" t="str">
        <f>IF(ISTEXT(Pivot!C28),Pivot!C28,D130)</f>
        <v>United States</v>
      </c>
      <c r="E131" s="20" t="str">
        <f>IF(ISTEXT(Pivot!D28),Pivot!D28,E130)</f>
        <v>Dallas Total</v>
      </c>
      <c r="F131" s="20" t="str">
        <f>IF(ISTEXT(Pivot!E28),Pivot!E28,"")</f>
        <v/>
      </c>
      <c r="G131" s="21" t="str">
        <f>IF(ISNUMBER(Pivot!F28),Pivot!F28,"")</f>
        <v/>
      </c>
      <c r="H131" s="21" t="str">
        <f>IF(ISNUMBER(Pivot!G28),Pivot!G28,"")</f>
        <v/>
      </c>
      <c r="I131" s="21" t="str">
        <f>IF(ISNUMBER(Pivot!H28),Pivot!H28,"")</f>
        <v/>
      </c>
    </row>
    <row r="132" spans="2:9" ht="15" customHeight="1" x14ac:dyDescent="0.15">
      <c r="B132" s="20" t="str">
        <f>IF(ISTEXT(Pivot!A29),Pivot!A29,B131)</f>
        <v>U.S. &amp; Canada</v>
      </c>
      <c r="C132" s="20" t="str">
        <f>IF(ISTEXT(Pivot!B29),Pivot!B29,C131)</f>
        <v>U.S. &amp; Canada</v>
      </c>
      <c r="D132" s="20" t="str">
        <f>IF(ISTEXT(Pivot!C29),Pivot!C29,D131)</f>
        <v>United States</v>
      </c>
      <c r="E132" s="20" t="str">
        <f>IF(ISTEXT(Pivot!D29),Pivot!D29,E131)</f>
        <v>Dallas Total</v>
      </c>
      <c r="F132" s="20" t="str">
        <f>IF(ISTEXT(Pivot!E29),Pivot!E29,"")</f>
        <v/>
      </c>
      <c r="G132" s="21" t="str">
        <f>IF(ISNUMBER(Pivot!F29),Pivot!F29,"")</f>
        <v/>
      </c>
      <c r="H132" s="21" t="str">
        <f>IF(ISNUMBER(Pivot!G29),Pivot!G29,"")</f>
        <v/>
      </c>
      <c r="I132" s="21" t="str">
        <f>IF(ISNUMBER(Pivot!H29),Pivot!H29,"")</f>
        <v/>
      </c>
    </row>
    <row r="133" spans="2:9" ht="15" customHeight="1" x14ac:dyDescent="0.15">
      <c r="B133" s="20" t="str">
        <f>IF(ISTEXT(Pivot!A30),Pivot!A30,B132)</f>
        <v>U.S. &amp; Canada</v>
      </c>
      <c r="C133" s="20" t="str">
        <f>IF(ISTEXT(Pivot!B30),Pivot!B30,C132)</f>
        <v>U.S. &amp; Canada</v>
      </c>
      <c r="D133" s="20" t="str">
        <f>IF(ISTEXT(Pivot!C30),Pivot!C30,D132)</f>
        <v>United States</v>
      </c>
      <c r="E133" s="20" t="str">
        <f>IF(ISTEXT(Pivot!D30),Pivot!D30,E132)</f>
        <v>Dallas Total</v>
      </c>
      <c r="F133" s="20" t="str">
        <f>IF(ISTEXT(Pivot!E30),Pivot!E30,"")</f>
        <v/>
      </c>
      <c r="G133" s="21" t="str">
        <f>IF(ISNUMBER(Pivot!F30),Pivot!F30,"")</f>
        <v/>
      </c>
      <c r="H133" s="21" t="str">
        <f>IF(ISNUMBER(Pivot!G30),Pivot!G30,"")</f>
        <v/>
      </c>
      <c r="I133" s="21" t="str">
        <f>IF(ISNUMBER(Pivot!H30),Pivot!H30,"")</f>
        <v/>
      </c>
    </row>
    <row r="134" spans="2:9" ht="15" customHeight="1" x14ac:dyDescent="0.15">
      <c r="B134" s="20" t="str">
        <f>IF(ISTEXT(Pivot!A31),Pivot!A31,B133)</f>
        <v>U.S. &amp; Canada</v>
      </c>
      <c r="C134" s="20" t="str">
        <f>IF(ISTEXT(Pivot!B31),Pivot!B31,C133)</f>
        <v>U.S. &amp; Canada</v>
      </c>
      <c r="D134" s="20" t="str">
        <f>IF(ISTEXT(Pivot!C31),Pivot!C31,D133)</f>
        <v>United States</v>
      </c>
      <c r="E134" s="20" t="str">
        <f>IF(ISTEXT(Pivot!D31),Pivot!D31,E133)</f>
        <v>Dallas Total</v>
      </c>
      <c r="F134" s="20" t="str">
        <f>IF(ISTEXT(Pivot!E31),Pivot!E31,"")</f>
        <v/>
      </c>
      <c r="G134" s="21" t="str">
        <f>IF(ISNUMBER(Pivot!F31),Pivot!F31,"")</f>
        <v/>
      </c>
      <c r="H134" s="21" t="str">
        <f>IF(ISNUMBER(Pivot!G31),Pivot!G31,"")</f>
        <v/>
      </c>
      <c r="I134" s="21" t="str">
        <f>IF(ISNUMBER(Pivot!H31),Pivot!H31,"")</f>
        <v/>
      </c>
    </row>
    <row r="135" spans="2:9" ht="15" customHeight="1" x14ac:dyDescent="0.15">
      <c r="B135" s="20" t="str">
        <f>IF(ISTEXT(Pivot!A32),Pivot!A32,B134)</f>
        <v>U.S. &amp; Canada</v>
      </c>
      <c r="C135" s="20" t="str">
        <f>IF(ISTEXT(Pivot!B32),Pivot!B32,C134)</f>
        <v>U.S. &amp; Canada</v>
      </c>
      <c r="D135" s="20" t="str">
        <f>IF(ISTEXT(Pivot!C32),Pivot!C32,D134)</f>
        <v>United States</v>
      </c>
      <c r="E135" s="20" t="str">
        <f>IF(ISTEXT(Pivot!D32),Pivot!D32,E134)</f>
        <v>Dallas Total</v>
      </c>
      <c r="F135" s="20" t="str">
        <f>IF(ISTEXT(Pivot!E32),Pivot!E32,"")</f>
        <v/>
      </c>
      <c r="G135" s="21" t="str">
        <f>IF(ISNUMBER(Pivot!F32),Pivot!F32,"")</f>
        <v/>
      </c>
      <c r="H135" s="21" t="str">
        <f>IF(ISNUMBER(Pivot!G32),Pivot!G32,"")</f>
        <v/>
      </c>
      <c r="I135" s="21" t="str">
        <f>IF(ISNUMBER(Pivot!H32),Pivot!H32,"")</f>
        <v/>
      </c>
    </row>
    <row r="136" spans="2:9" ht="15" customHeight="1" x14ac:dyDescent="0.15">
      <c r="B136" s="20" t="str">
        <f>IF(ISTEXT(Pivot!A33),Pivot!A33,B135)</f>
        <v>U.S. &amp; Canada</v>
      </c>
      <c r="C136" s="20" t="str">
        <f>IF(ISTEXT(Pivot!B33),Pivot!B33,C135)</f>
        <v>U.S. &amp; Canada</v>
      </c>
      <c r="D136" s="20" t="str">
        <f>IF(ISTEXT(Pivot!C33),Pivot!C33,D135)</f>
        <v>United States</v>
      </c>
      <c r="E136" s="20" t="str">
        <f>IF(ISTEXT(Pivot!D33),Pivot!D33,E135)</f>
        <v>Dallas Total</v>
      </c>
      <c r="F136" s="20" t="str">
        <f>IF(ISTEXT(Pivot!E33),Pivot!E33,"")</f>
        <v/>
      </c>
      <c r="G136" s="21" t="str">
        <f>IF(ISNUMBER(Pivot!F33),Pivot!F33,"")</f>
        <v/>
      </c>
      <c r="H136" s="21" t="str">
        <f>IF(ISNUMBER(Pivot!G33),Pivot!G33,"")</f>
        <v/>
      </c>
      <c r="I136" s="21" t="str">
        <f>IF(ISNUMBER(Pivot!H33),Pivot!H33,"")</f>
        <v/>
      </c>
    </row>
    <row r="137" spans="2:9" ht="15" customHeight="1" x14ac:dyDescent="0.15">
      <c r="B137" s="20" t="str">
        <f>IF(ISTEXT(Pivot!A34),Pivot!A34,B136)</f>
        <v>U.S. &amp; Canada</v>
      </c>
      <c r="C137" s="20" t="str">
        <f>IF(ISTEXT(Pivot!B34),Pivot!B34,C136)</f>
        <v>U.S. &amp; Canada</v>
      </c>
      <c r="D137" s="20" t="str">
        <f>IF(ISTEXT(Pivot!C34),Pivot!C34,D136)</f>
        <v>United States</v>
      </c>
      <c r="E137" s="20" t="str">
        <f>IF(ISTEXT(Pivot!D34),Pivot!D34,E136)</f>
        <v>Dallas Total</v>
      </c>
      <c r="F137" s="20" t="str">
        <f>IF(ISTEXT(Pivot!E34),Pivot!E34,"")</f>
        <v/>
      </c>
      <c r="G137" s="21" t="str">
        <f>IF(ISNUMBER(Pivot!F34),Pivot!F34,"")</f>
        <v/>
      </c>
      <c r="H137" s="21" t="str">
        <f>IF(ISNUMBER(Pivot!G34),Pivot!G34,"")</f>
        <v/>
      </c>
      <c r="I137" s="21" t="str">
        <f>IF(ISNUMBER(Pivot!H34),Pivot!H34,"")</f>
        <v/>
      </c>
    </row>
    <row r="138" spans="2:9" ht="15" customHeight="1" x14ac:dyDescent="0.15">
      <c r="B138" s="20" t="str">
        <f>IF(ISTEXT(Pivot!A35),Pivot!A35,B137)</f>
        <v>U.S. &amp; Canada</v>
      </c>
      <c r="C138" s="20" t="str">
        <f>IF(ISTEXT(Pivot!B35),Pivot!B35,C137)</f>
        <v>U.S. &amp; Canada</v>
      </c>
      <c r="D138" s="20" t="str">
        <f>IF(ISTEXT(Pivot!C35),Pivot!C35,D137)</f>
        <v>United States</v>
      </c>
      <c r="E138" s="20" t="str">
        <f>IF(ISTEXT(Pivot!D35),Pivot!D35,E137)</f>
        <v>Dallas Total</v>
      </c>
      <c r="F138" s="20" t="str">
        <f>IF(ISTEXT(Pivot!E35),Pivot!E35,"")</f>
        <v/>
      </c>
      <c r="G138" s="21" t="str">
        <f>IF(ISNUMBER(Pivot!F35),Pivot!F35,"")</f>
        <v/>
      </c>
      <c r="H138" s="21" t="str">
        <f>IF(ISNUMBER(Pivot!G35),Pivot!G35,"")</f>
        <v/>
      </c>
      <c r="I138" s="21" t="str">
        <f>IF(ISNUMBER(Pivot!H35),Pivot!H35,"")</f>
        <v/>
      </c>
    </row>
    <row r="139" spans="2:9" ht="15" customHeight="1" x14ac:dyDescent="0.15">
      <c r="B139" s="20" t="str">
        <f>IF(ISTEXT(Pivot!A36),Pivot!A36,B138)</f>
        <v>U.S. &amp; Canada</v>
      </c>
      <c r="C139" s="20" t="str">
        <f>IF(ISTEXT(Pivot!B36),Pivot!B36,C138)</f>
        <v>U.S. &amp; Canada</v>
      </c>
      <c r="D139" s="20" t="str">
        <f>IF(ISTEXT(Pivot!C36),Pivot!C36,D138)</f>
        <v>United States</v>
      </c>
      <c r="E139" s="20" t="str">
        <f>IF(ISTEXT(Pivot!D36),Pivot!D36,E138)</f>
        <v>Dallas Total</v>
      </c>
      <c r="F139" s="20" t="str">
        <f>IF(ISTEXT(Pivot!E36),Pivot!E36,"")</f>
        <v/>
      </c>
      <c r="G139" s="21" t="str">
        <f>IF(ISNUMBER(Pivot!F36),Pivot!F36,"")</f>
        <v/>
      </c>
      <c r="H139" s="21" t="str">
        <f>IF(ISNUMBER(Pivot!G36),Pivot!G36,"")</f>
        <v/>
      </c>
      <c r="I139" s="21" t="str">
        <f>IF(ISNUMBER(Pivot!H36),Pivot!H36,"")</f>
        <v/>
      </c>
    </row>
    <row r="140" spans="2:9" ht="15" customHeight="1" x14ac:dyDescent="0.15">
      <c r="B140" s="20" t="str">
        <f>IF(ISTEXT(Pivot!A37),Pivot!A37,B139)</f>
        <v>U.S. &amp; Canada</v>
      </c>
      <c r="C140" s="20" t="str">
        <f>IF(ISTEXT(Pivot!B37),Pivot!B37,C139)</f>
        <v>U.S. &amp; Canada</v>
      </c>
      <c r="D140" s="20" t="str">
        <f>IF(ISTEXT(Pivot!C37),Pivot!C37,D139)</f>
        <v>United States</v>
      </c>
      <c r="E140" s="20" t="str">
        <f>IF(ISTEXT(Pivot!D37),Pivot!D37,E139)</f>
        <v>Dallas Total</v>
      </c>
      <c r="F140" s="20" t="str">
        <f>IF(ISTEXT(Pivot!E37),Pivot!E37,"")</f>
        <v/>
      </c>
      <c r="G140" s="21" t="str">
        <f>IF(ISNUMBER(Pivot!F37),Pivot!F37,"")</f>
        <v/>
      </c>
      <c r="H140" s="21" t="str">
        <f>IF(ISNUMBER(Pivot!G37),Pivot!G37,"")</f>
        <v/>
      </c>
      <c r="I140" s="21" t="str">
        <f>IF(ISNUMBER(Pivot!H37),Pivot!H37,"")</f>
        <v/>
      </c>
    </row>
    <row r="141" spans="2:9" ht="15" customHeight="1" x14ac:dyDescent="0.15">
      <c r="B141" s="20" t="str">
        <f>IF(ISTEXT(Pivot!A38),Pivot!A38,B140)</f>
        <v>U.S. &amp; Canada</v>
      </c>
      <c r="C141" s="20" t="str">
        <f>IF(ISTEXT(Pivot!B38),Pivot!B38,C140)</f>
        <v>U.S. &amp; Canada</v>
      </c>
      <c r="D141" s="20" t="str">
        <f>IF(ISTEXT(Pivot!C38),Pivot!C38,D140)</f>
        <v>United States</v>
      </c>
      <c r="E141" s="20" t="str">
        <f>IF(ISTEXT(Pivot!D38),Pivot!D38,E140)</f>
        <v>Dallas Total</v>
      </c>
      <c r="F141" s="20" t="str">
        <f>IF(ISTEXT(Pivot!E38),Pivot!E38,"")</f>
        <v/>
      </c>
      <c r="G141" s="21" t="str">
        <f>IF(ISNUMBER(Pivot!F38),Pivot!F38,"")</f>
        <v/>
      </c>
      <c r="H141" s="21" t="str">
        <f>IF(ISNUMBER(Pivot!G38),Pivot!G38,"")</f>
        <v/>
      </c>
      <c r="I141" s="21" t="str">
        <f>IF(ISNUMBER(Pivot!H38),Pivot!H38,"")</f>
        <v/>
      </c>
    </row>
    <row r="142" spans="2:9" ht="15" customHeight="1" x14ac:dyDescent="0.15">
      <c r="B142" s="20" t="str">
        <f>IF(ISTEXT(Pivot!A39),Pivot!A39,B141)</f>
        <v>U.S. &amp; Canada</v>
      </c>
      <c r="C142" s="20" t="str">
        <f>IF(ISTEXT(Pivot!B39),Pivot!B39,C141)</f>
        <v>U.S. &amp; Canada</v>
      </c>
      <c r="D142" s="20" t="str">
        <f>IF(ISTEXT(Pivot!C39),Pivot!C39,D141)</f>
        <v>United States</v>
      </c>
      <c r="E142" s="20" t="str">
        <f>IF(ISTEXT(Pivot!D39),Pivot!D39,E141)</f>
        <v>Dallas Total</v>
      </c>
      <c r="F142" s="20" t="str">
        <f>IF(ISTEXT(Pivot!E39),Pivot!E39,"")</f>
        <v/>
      </c>
      <c r="G142" s="21" t="str">
        <f>IF(ISNUMBER(Pivot!F39),Pivot!F39,"")</f>
        <v/>
      </c>
      <c r="H142" s="21" t="str">
        <f>IF(ISNUMBER(Pivot!G39),Pivot!G39,"")</f>
        <v/>
      </c>
      <c r="I142" s="21" t="str">
        <f>IF(ISNUMBER(Pivot!H39),Pivot!H39,"")</f>
        <v/>
      </c>
    </row>
    <row r="143" spans="2:9" ht="15" customHeight="1" x14ac:dyDescent="0.15">
      <c r="B143" s="20" t="str">
        <f>IF(ISTEXT(Pivot!A40),Pivot!A40,B142)</f>
        <v>U.S. &amp; Canada</v>
      </c>
      <c r="C143" s="20" t="str">
        <f>IF(ISTEXT(Pivot!B40),Pivot!B40,C142)</f>
        <v>U.S. &amp; Canada</v>
      </c>
      <c r="D143" s="20" t="str">
        <f>IF(ISTEXT(Pivot!C40),Pivot!C40,D142)</f>
        <v>United States</v>
      </c>
      <c r="E143" s="20" t="str">
        <f>IF(ISTEXT(Pivot!D40),Pivot!D40,E142)</f>
        <v>Dallas Total</v>
      </c>
      <c r="F143" s="20" t="str">
        <f>IF(ISTEXT(Pivot!E40),Pivot!E40,"")</f>
        <v/>
      </c>
      <c r="G143" s="21" t="str">
        <f>IF(ISNUMBER(Pivot!F40),Pivot!F40,"")</f>
        <v/>
      </c>
      <c r="H143" s="21" t="str">
        <f>IF(ISNUMBER(Pivot!G40),Pivot!G40,"")</f>
        <v/>
      </c>
      <c r="I143" s="21" t="str">
        <f>IF(ISNUMBER(Pivot!H40),Pivot!H40,"")</f>
        <v/>
      </c>
    </row>
    <row r="144" spans="2:9" ht="15" customHeight="1" x14ac:dyDescent="0.15">
      <c r="B144" s="20" t="str">
        <f>IF(ISTEXT(Pivot!A41),Pivot!A41,B143)</f>
        <v>U.S. &amp; Canada</v>
      </c>
      <c r="C144" s="20" t="str">
        <f>IF(ISTEXT(Pivot!B41),Pivot!B41,C143)</f>
        <v>U.S. &amp; Canada</v>
      </c>
      <c r="D144" s="20" t="str">
        <f>IF(ISTEXT(Pivot!C41),Pivot!C41,D143)</f>
        <v>United States</v>
      </c>
      <c r="E144" s="20" t="str">
        <f>IF(ISTEXT(Pivot!D41),Pivot!D41,E143)</f>
        <v>Dallas Total</v>
      </c>
      <c r="F144" s="20" t="str">
        <f>IF(ISTEXT(Pivot!E41),Pivot!E41,"")</f>
        <v/>
      </c>
      <c r="G144" s="21" t="str">
        <f>IF(ISNUMBER(Pivot!F41),Pivot!F41,"")</f>
        <v/>
      </c>
      <c r="H144" s="21" t="str">
        <f>IF(ISNUMBER(Pivot!G41),Pivot!G41,"")</f>
        <v/>
      </c>
      <c r="I144" s="21" t="str">
        <f>IF(ISNUMBER(Pivot!H41),Pivot!H41,"")</f>
        <v/>
      </c>
    </row>
    <row r="145" spans="2:9" ht="15" customHeight="1" x14ac:dyDescent="0.15">
      <c r="B145" s="20" t="str">
        <f>IF(ISTEXT(Pivot!A42),Pivot!A42,B144)</f>
        <v>U.S. &amp; Canada</v>
      </c>
      <c r="C145" s="20" t="str">
        <f>IF(ISTEXT(Pivot!B42),Pivot!B42,C144)</f>
        <v>U.S. &amp; Canada</v>
      </c>
      <c r="D145" s="20" t="str">
        <f>IF(ISTEXT(Pivot!C42),Pivot!C42,D144)</f>
        <v>United States</v>
      </c>
      <c r="E145" s="20" t="str">
        <f>IF(ISTEXT(Pivot!D42),Pivot!D42,E144)</f>
        <v>Dallas Total</v>
      </c>
      <c r="F145" s="20" t="str">
        <f>IF(ISTEXT(Pivot!E42),Pivot!E42,"")</f>
        <v/>
      </c>
      <c r="G145" s="21" t="str">
        <f>IF(ISNUMBER(Pivot!F42),Pivot!F42,"")</f>
        <v/>
      </c>
      <c r="H145" s="21" t="str">
        <f>IF(ISNUMBER(Pivot!G42),Pivot!G42,"")</f>
        <v/>
      </c>
      <c r="I145" s="21" t="str">
        <f>IF(ISNUMBER(Pivot!H42),Pivot!H42,"")</f>
        <v/>
      </c>
    </row>
    <row r="146" spans="2:9" ht="15" customHeight="1" x14ac:dyDescent="0.15">
      <c r="B146" s="20" t="str">
        <f>IF(ISTEXT(Pivot!A43),Pivot!A43,B145)</f>
        <v>U.S. &amp; Canada</v>
      </c>
      <c r="C146" s="20" t="str">
        <f>IF(ISTEXT(Pivot!B43),Pivot!B43,C145)</f>
        <v>U.S. &amp; Canada</v>
      </c>
      <c r="D146" s="20" t="str">
        <f>IF(ISTEXT(Pivot!C43),Pivot!C43,D145)</f>
        <v>United States</v>
      </c>
      <c r="E146" s="20" t="str">
        <f>IF(ISTEXT(Pivot!D43),Pivot!D43,E145)</f>
        <v>Dallas Total</v>
      </c>
      <c r="F146" s="20" t="str">
        <f>IF(ISTEXT(Pivot!E43),Pivot!E43,"")</f>
        <v/>
      </c>
      <c r="G146" s="21" t="str">
        <f>IF(ISNUMBER(Pivot!F43),Pivot!F43,"")</f>
        <v/>
      </c>
      <c r="H146" s="21" t="str">
        <f>IF(ISNUMBER(Pivot!G43),Pivot!G43,"")</f>
        <v/>
      </c>
      <c r="I146" s="21" t="str">
        <f>IF(ISNUMBER(Pivot!H43),Pivot!H43,"")</f>
        <v/>
      </c>
    </row>
    <row r="147" spans="2:9" ht="15" customHeight="1" x14ac:dyDescent="0.15">
      <c r="B147" s="20" t="str">
        <f>IF(ISTEXT(Pivot!A44),Pivot!A44,B146)</f>
        <v>U.S. &amp; Canada</v>
      </c>
      <c r="C147" s="20" t="str">
        <f>IF(ISTEXT(Pivot!B44),Pivot!B44,C146)</f>
        <v>U.S. &amp; Canada</v>
      </c>
      <c r="D147" s="20" t="str">
        <f>IF(ISTEXT(Pivot!C44),Pivot!C44,D146)</f>
        <v>United States</v>
      </c>
      <c r="E147" s="20" t="str">
        <f>IF(ISTEXT(Pivot!D44),Pivot!D44,E146)</f>
        <v>Dallas Total</v>
      </c>
      <c r="F147" s="20" t="str">
        <f>IF(ISTEXT(Pivot!E44),Pivot!E44,"")</f>
        <v/>
      </c>
      <c r="G147" s="21" t="str">
        <f>IF(ISNUMBER(Pivot!F44),Pivot!F44,"")</f>
        <v/>
      </c>
      <c r="H147" s="21" t="str">
        <f>IF(ISNUMBER(Pivot!G44),Pivot!G44,"")</f>
        <v/>
      </c>
      <c r="I147" s="21" t="str">
        <f>IF(ISNUMBER(Pivot!H44),Pivot!H44,"")</f>
        <v/>
      </c>
    </row>
    <row r="148" spans="2:9" ht="15" customHeight="1" x14ac:dyDescent="0.15">
      <c r="B148" s="20" t="str">
        <f>IF(ISTEXT(Pivot!A45),Pivot!A45,B147)</f>
        <v>U.S. &amp; Canada</v>
      </c>
      <c r="C148" s="20" t="str">
        <f>IF(ISTEXT(Pivot!B45),Pivot!B45,C147)</f>
        <v>U.S. &amp; Canada</v>
      </c>
      <c r="D148" s="20" t="str">
        <f>IF(ISTEXT(Pivot!C45),Pivot!C45,D147)</f>
        <v>United States</v>
      </c>
      <c r="E148" s="20" t="str">
        <f>IF(ISTEXT(Pivot!D45),Pivot!D45,E147)</f>
        <v>Dallas Total</v>
      </c>
      <c r="F148" s="20" t="str">
        <f>IF(ISTEXT(Pivot!E45),Pivot!E45,"")</f>
        <v/>
      </c>
      <c r="G148" s="21" t="str">
        <f>IF(ISNUMBER(Pivot!F45),Pivot!F45,"")</f>
        <v/>
      </c>
      <c r="H148" s="21" t="str">
        <f>IF(ISNUMBER(Pivot!G45),Pivot!G45,"")</f>
        <v/>
      </c>
      <c r="I148" s="21" t="str">
        <f>IF(ISNUMBER(Pivot!H45),Pivot!H45,"")</f>
        <v/>
      </c>
    </row>
    <row r="149" spans="2:9" ht="15" customHeight="1" x14ac:dyDescent="0.15">
      <c r="B149" s="20" t="str">
        <f>IF(ISTEXT(Pivot!A46),Pivot!A46,B148)</f>
        <v>U.S. &amp; Canada</v>
      </c>
      <c r="C149" s="20" t="str">
        <f>IF(ISTEXT(Pivot!B46),Pivot!B46,C148)</f>
        <v>U.S. &amp; Canada</v>
      </c>
      <c r="D149" s="20" t="str">
        <f>IF(ISTEXT(Pivot!C46),Pivot!C46,D148)</f>
        <v>United States</v>
      </c>
      <c r="E149" s="20" t="str">
        <f>IF(ISTEXT(Pivot!D46),Pivot!D46,E148)</f>
        <v>Dallas Total</v>
      </c>
      <c r="F149" s="20" t="str">
        <f>IF(ISTEXT(Pivot!E46),Pivot!E46,"")</f>
        <v/>
      </c>
      <c r="G149" s="21" t="str">
        <f>IF(ISNUMBER(Pivot!F46),Pivot!F46,"")</f>
        <v/>
      </c>
      <c r="H149" s="21" t="str">
        <f>IF(ISNUMBER(Pivot!G46),Pivot!G46,"")</f>
        <v/>
      </c>
      <c r="I149" s="21" t="str">
        <f>IF(ISNUMBER(Pivot!H46),Pivot!H46,"")</f>
        <v/>
      </c>
    </row>
    <row r="150" spans="2:9" ht="15" customHeight="1" x14ac:dyDescent="0.15">
      <c r="B150" s="20" t="str">
        <f>IF(ISTEXT(Pivot!A47),Pivot!A47,B149)</f>
        <v>U.S. &amp; Canada</v>
      </c>
      <c r="C150" s="20" t="str">
        <f>IF(ISTEXT(Pivot!B47),Pivot!B47,C149)</f>
        <v>U.S. &amp; Canada</v>
      </c>
      <c r="D150" s="20" t="str">
        <f>IF(ISTEXT(Pivot!C47),Pivot!C47,D149)</f>
        <v>United States</v>
      </c>
      <c r="E150" s="20" t="str">
        <f>IF(ISTEXT(Pivot!D47),Pivot!D47,E149)</f>
        <v>Dallas Total</v>
      </c>
      <c r="F150" s="20" t="str">
        <f>IF(ISTEXT(Pivot!E47),Pivot!E47,"")</f>
        <v/>
      </c>
      <c r="G150" s="21" t="str">
        <f>IF(ISNUMBER(Pivot!F47),Pivot!F47,"")</f>
        <v/>
      </c>
      <c r="H150" s="21" t="str">
        <f>IF(ISNUMBER(Pivot!G47),Pivot!G47,"")</f>
        <v/>
      </c>
      <c r="I150" s="21" t="str">
        <f>IF(ISNUMBER(Pivot!H47),Pivot!H47,"")</f>
        <v/>
      </c>
    </row>
    <row r="151" spans="2:9" ht="15" customHeight="1" x14ac:dyDescent="0.15">
      <c r="B151" s="20" t="str">
        <f>IF(ISTEXT(Pivot!A48),Pivot!A48,B150)</f>
        <v>U.S. &amp; Canada</v>
      </c>
      <c r="C151" s="20" t="str">
        <f>IF(ISTEXT(Pivot!B48),Pivot!B48,C150)</f>
        <v>U.S. &amp; Canada</v>
      </c>
      <c r="D151" s="20" t="str">
        <f>IF(ISTEXT(Pivot!C48),Pivot!C48,D150)</f>
        <v>United States</v>
      </c>
      <c r="E151" s="20" t="str">
        <f>IF(ISTEXT(Pivot!D48),Pivot!D48,E150)</f>
        <v>Dallas Total</v>
      </c>
      <c r="F151" s="20" t="str">
        <f>IF(ISTEXT(Pivot!E48),Pivot!E48,"")</f>
        <v/>
      </c>
      <c r="G151" s="21" t="str">
        <f>IF(ISNUMBER(Pivot!F48),Pivot!F48,"")</f>
        <v/>
      </c>
      <c r="H151" s="21" t="str">
        <f>IF(ISNUMBER(Pivot!G48),Pivot!G48,"")</f>
        <v/>
      </c>
      <c r="I151" s="21" t="str">
        <f>IF(ISNUMBER(Pivot!H48),Pivot!H48,"")</f>
        <v/>
      </c>
    </row>
    <row r="152" spans="2:9" ht="15" customHeight="1" x14ac:dyDescent="0.15">
      <c r="B152" s="20" t="str">
        <f>IF(ISTEXT(Pivot!A49),Pivot!A49,B151)</f>
        <v>U.S. &amp; Canada</v>
      </c>
      <c r="C152" s="20" t="str">
        <f>IF(ISTEXT(Pivot!B49),Pivot!B49,C151)</f>
        <v>U.S. &amp; Canada</v>
      </c>
      <c r="D152" s="20" t="str">
        <f>IF(ISTEXT(Pivot!C49),Pivot!C49,D151)</f>
        <v>United States</v>
      </c>
      <c r="E152" s="20" t="str">
        <f>IF(ISTEXT(Pivot!D49),Pivot!D49,E151)</f>
        <v>Dallas Total</v>
      </c>
      <c r="F152" s="20" t="str">
        <f>IF(ISTEXT(Pivot!E49),Pivot!E49,"")</f>
        <v/>
      </c>
      <c r="G152" s="21" t="str">
        <f>IF(ISNUMBER(Pivot!F49),Pivot!F49,"")</f>
        <v/>
      </c>
      <c r="H152" s="21" t="str">
        <f>IF(ISNUMBER(Pivot!G49),Pivot!G49,"")</f>
        <v/>
      </c>
      <c r="I152" s="21" t="str">
        <f>IF(ISNUMBER(Pivot!H49),Pivot!H49,"")</f>
        <v/>
      </c>
    </row>
    <row r="153" spans="2:9" ht="15" customHeight="1" x14ac:dyDescent="0.15">
      <c r="B153" s="20" t="str">
        <f>IF(ISTEXT(Pivot!A50),Pivot!A50,B152)</f>
        <v>U.S. &amp; Canada</v>
      </c>
      <c r="C153" s="20" t="str">
        <f>IF(ISTEXT(Pivot!B50),Pivot!B50,C152)</f>
        <v>U.S. &amp; Canada</v>
      </c>
      <c r="D153" s="20" t="str">
        <f>IF(ISTEXT(Pivot!C50),Pivot!C50,D152)</f>
        <v>United States</v>
      </c>
      <c r="E153" s="20" t="str">
        <f>IF(ISTEXT(Pivot!D50),Pivot!D50,E152)</f>
        <v>Dallas Total</v>
      </c>
      <c r="F153" s="20" t="str">
        <f>IF(ISTEXT(Pivot!E50),Pivot!E50,"")</f>
        <v/>
      </c>
      <c r="G153" s="21" t="str">
        <f>IF(ISNUMBER(Pivot!F50),Pivot!F50,"")</f>
        <v/>
      </c>
      <c r="H153" s="21" t="str">
        <f>IF(ISNUMBER(Pivot!G50),Pivot!G50,"")</f>
        <v/>
      </c>
      <c r="I153" s="21" t="str">
        <f>IF(ISNUMBER(Pivot!H50),Pivot!H50,"")</f>
        <v/>
      </c>
    </row>
    <row r="154" spans="2:9" ht="15" customHeight="1" x14ac:dyDescent="0.15">
      <c r="B154" s="20" t="str">
        <f>IF(ISTEXT(Pivot!A51),Pivot!A51,B153)</f>
        <v>U.S. &amp; Canada</v>
      </c>
      <c r="C154" s="20" t="str">
        <f>IF(ISTEXT(Pivot!B51),Pivot!B51,C153)</f>
        <v>U.S. &amp; Canada</v>
      </c>
      <c r="D154" s="20" t="str">
        <f>IF(ISTEXT(Pivot!C51),Pivot!C51,D153)</f>
        <v>United States</v>
      </c>
      <c r="E154" s="20" t="str">
        <f>IF(ISTEXT(Pivot!D51),Pivot!D51,E153)</f>
        <v>Dallas Total</v>
      </c>
      <c r="F154" s="20" t="str">
        <f>IF(ISTEXT(Pivot!E51),Pivot!E51,"")</f>
        <v/>
      </c>
      <c r="G154" s="21" t="str">
        <f>IF(ISNUMBER(Pivot!F51),Pivot!F51,"")</f>
        <v/>
      </c>
      <c r="H154" s="21" t="str">
        <f>IF(ISNUMBER(Pivot!G51),Pivot!G51,"")</f>
        <v/>
      </c>
      <c r="I154" s="21" t="str">
        <f>IF(ISNUMBER(Pivot!H51),Pivot!H51,"")</f>
        <v/>
      </c>
    </row>
    <row r="155" spans="2:9" ht="15" customHeight="1" x14ac:dyDescent="0.15">
      <c r="B155" s="20" t="str">
        <f>IF(ISTEXT(Pivot!A52),Pivot!A52,B154)</f>
        <v>U.S. &amp; Canada</v>
      </c>
      <c r="C155" s="20" t="str">
        <f>IF(ISTEXT(Pivot!B52),Pivot!B52,C154)</f>
        <v>U.S. &amp; Canada</v>
      </c>
      <c r="D155" s="20" t="str">
        <f>IF(ISTEXT(Pivot!C52),Pivot!C52,D154)</f>
        <v>United States</v>
      </c>
      <c r="E155" s="20" t="str">
        <f>IF(ISTEXT(Pivot!D52),Pivot!D52,E154)</f>
        <v>Dallas Total</v>
      </c>
      <c r="F155" s="20" t="str">
        <f>IF(ISTEXT(Pivot!E52),Pivot!E52,"")</f>
        <v/>
      </c>
      <c r="G155" s="21" t="str">
        <f>IF(ISNUMBER(Pivot!F52),Pivot!F52,"")</f>
        <v/>
      </c>
      <c r="H155" s="21" t="str">
        <f>IF(ISNUMBER(Pivot!G52),Pivot!G52,"")</f>
        <v/>
      </c>
      <c r="I155" s="21" t="str">
        <f>IF(ISNUMBER(Pivot!H52),Pivot!H52,"")</f>
        <v/>
      </c>
    </row>
    <row r="156" spans="2:9" ht="15" customHeight="1" x14ac:dyDescent="0.15">
      <c r="B156" s="20" t="str">
        <f>IF(ISTEXT(Pivot!A53),Pivot!A53,B155)</f>
        <v>U.S. &amp; Canada</v>
      </c>
      <c r="C156" s="20" t="str">
        <f>IF(ISTEXT(Pivot!B53),Pivot!B53,C155)</f>
        <v>U.S. &amp; Canada</v>
      </c>
      <c r="D156" s="20" t="str">
        <f>IF(ISTEXT(Pivot!C53),Pivot!C53,D155)</f>
        <v>United States</v>
      </c>
      <c r="E156" s="20" t="str">
        <f>IF(ISTEXT(Pivot!D53),Pivot!D53,E155)</f>
        <v>Dallas Total</v>
      </c>
      <c r="F156" s="20" t="str">
        <f>IF(ISTEXT(Pivot!E53),Pivot!E53,"")</f>
        <v/>
      </c>
      <c r="G156" s="21" t="str">
        <f>IF(ISNUMBER(Pivot!F53),Pivot!F53,"")</f>
        <v/>
      </c>
      <c r="H156" s="21" t="str">
        <f>IF(ISNUMBER(Pivot!G53),Pivot!G53,"")</f>
        <v/>
      </c>
      <c r="I156" s="21" t="str">
        <f>IF(ISNUMBER(Pivot!H53),Pivot!H53,"")</f>
        <v/>
      </c>
    </row>
    <row r="157" spans="2:9" ht="15" customHeight="1" x14ac:dyDescent="0.15">
      <c r="B157" s="20" t="str">
        <f>IF(ISTEXT(Pivot!A54),Pivot!A54,B156)</f>
        <v>U.S. &amp; Canada</v>
      </c>
      <c r="C157" s="20" t="str">
        <f>IF(ISTEXT(Pivot!B54),Pivot!B54,C156)</f>
        <v>U.S. &amp; Canada</v>
      </c>
      <c r="D157" s="20" t="str">
        <f>IF(ISTEXT(Pivot!C54),Pivot!C54,D156)</f>
        <v>United States</v>
      </c>
      <c r="E157" s="20" t="str">
        <f>IF(ISTEXT(Pivot!D54),Pivot!D54,E156)</f>
        <v>Dallas Total</v>
      </c>
      <c r="F157" s="20" t="str">
        <f>IF(ISTEXT(Pivot!E54),Pivot!E54,"")</f>
        <v/>
      </c>
      <c r="G157" s="21" t="str">
        <f>IF(ISNUMBER(Pivot!F54),Pivot!F54,"")</f>
        <v/>
      </c>
      <c r="H157" s="21" t="str">
        <f>IF(ISNUMBER(Pivot!G54),Pivot!G54,"")</f>
        <v/>
      </c>
      <c r="I157" s="21" t="str">
        <f>IF(ISNUMBER(Pivot!H54),Pivot!H54,"")</f>
        <v/>
      </c>
    </row>
    <row r="158" spans="2:9" ht="15" customHeight="1" x14ac:dyDescent="0.15">
      <c r="B158" s="20" t="str">
        <f>IF(ISTEXT(Pivot!A55),Pivot!A55,B157)</f>
        <v>U.S. &amp; Canada</v>
      </c>
      <c r="C158" s="20" t="str">
        <f>IF(ISTEXT(Pivot!B55),Pivot!B55,C157)</f>
        <v>U.S. &amp; Canada</v>
      </c>
      <c r="D158" s="20" t="str">
        <f>IF(ISTEXT(Pivot!C55),Pivot!C55,D157)</f>
        <v>United States</v>
      </c>
      <c r="E158" s="20" t="str">
        <f>IF(ISTEXT(Pivot!D55),Pivot!D55,E157)</f>
        <v>Dallas Total</v>
      </c>
      <c r="F158" s="20" t="str">
        <f>IF(ISTEXT(Pivot!E55),Pivot!E55,"")</f>
        <v/>
      </c>
      <c r="G158" s="21" t="str">
        <f>IF(ISNUMBER(Pivot!F55),Pivot!F55,"")</f>
        <v/>
      </c>
      <c r="H158" s="21" t="str">
        <f>IF(ISNUMBER(Pivot!G55),Pivot!G55,"")</f>
        <v/>
      </c>
      <c r="I158" s="21" t="str">
        <f>IF(ISNUMBER(Pivot!H55),Pivot!H55,"")</f>
        <v/>
      </c>
    </row>
    <row r="159" spans="2:9" ht="15" customHeight="1" x14ac:dyDescent="0.15">
      <c r="B159" s="20" t="str">
        <f>IF(ISTEXT(Pivot!A56),Pivot!A56,B158)</f>
        <v>U.S. &amp; Canada</v>
      </c>
      <c r="C159" s="20" t="str">
        <f>IF(ISTEXT(Pivot!B56),Pivot!B56,C158)</f>
        <v>U.S. &amp; Canada</v>
      </c>
      <c r="D159" s="20" t="str">
        <f>IF(ISTEXT(Pivot!C56),Pivot!C56,D158)</f>
        <v>United States</v>
      </c>
      <c r="E159" s="20" t="str">
        <f>IF(ISTEXT(Pivot!D56),Pivot!D56,E158)</f>
        <v>Dallas Total</v>
      </c>
      <c r="F159" s="20" t="str">
        <f>IF(ISTEXT(Pivot!E56),Pivot!E56,"")</f>
        <v/>
      </c>
      <c r="G159" s="21" t="str">
        <f>IF(ISNUMBER(Pivot!F56),Pivot!F56,"")</f>
        <v/>
      </c>
      <c r="H159" s="21" t="str">
        <f>IF(ISNUMBER(Pivot!G56),Pivot!G56,"")</f>
        <v/>
      </c>
      <c r="I159" s="21" t="str">
        <f>IF(ISNUMBER(Pivot!H56),Pivot!H56,"")</f>
        <v/>
      </c>
    </row>
    <row r="160" spans="2:9" ht="15" customHeight="1" x14ac:dyDescent="0.15">
      <c r="B160" s="20" t="str">
        <f>IF(ISTEXT(Pivot!A57),Pivot!A57,B159)</f>
        <v>U.S. &amp; Canada</v>
      </c>
      <c r="C160" s="20" t="str">
        <f>IF(ISTEXT(Pivot!B57),Pivot!B57,C159)</f>
        <v>U.S. &amp; Canada</v>
      </c>
      <c r="D160" s="20" t="str">
        <f>IF(ISTEXT(Pivot!C57),Pivot!C57,D159)</f>
        <v>United States</v>
      </c>
      <c r="E160" s="20" t="str">
        <f>IF(ISTEXT(Pivot!D57),Pivot!D57,E159)</f>
        <v>Dallas Total</v>
      </c>
      <c r="F160" s="20" t="str">
        <f>IF(ISTEXT(Pivot!E57),Pivot!E57,"")</f>
        <v/>
      </c>
      <c r="G160" s="21" t="str">
        <f>IF(ISNUMBER(Pivot!F57),Pivot!F57,"")</f>
        <v/>
      </c>
      <c r="H160" s="21" t="str">
        <f>IF(ISNUMBER(Pivot!G57),Pivot!G57,"")</f>
        <v/>
      </c>
      <c r="I160" s="21" t="str">
        <f>IF(ISNUMBER(Pivot!H57),Pivot!H57,"")</f>
        <v/>
      </c>
    </row>
    <row r="161" spans="2:9" ht="15" customHeight="1" x14ac:dyDescent="0.15">
      <c r="B161" s="20" t="str">
        <f>IF(ISTEXT(Pivot!A58),Pivot!A58,B160)</f>
        <v>U.S. &amp; Canada</v>
      </c>
      <c r="C161" s="20" t="str">
        <f>IF(ISTEXT(Pivot!B58),Pivot!B58,C160)</f>
        <v>U.S. &amp; Canada</v>
      </c>
      <c r="D161" s="20" t="str">
        <f>IF(ISTEXT(Pivot!C58),Pivot!C58,D160)</f>
        <v>United States</v>
      </c>
      <c r="E161" s="20" t="str">
        <f>IF(ISTEXT(Pivot!D58),Pivot!D58,E160)</f>
        <v>Dallas Total</v>
      </c>
      <c r="F161" s="20" t="str">
        <f>IF(ISTEXT(Pivot!E58),Pivot!E58,"")</f>
        <v/>
      </c>
      <c r="G161" s="21" t="str">
        <f>IF(ISNUMBER(Pivot!F58),Pivot!F58,"")</f>
        <v/>
      </c>
      <c r="H161" s="21" t="str">
        <f>IF(ISNUMBER(Pivot!G58),Pivot!G58,"")</f>
        <v/>
      </c>
      <c r="I161" s="21" t="str">
        <f>IF(ISNUMBER(Pivot!H58),Pivot!H58,"")</f>
        <v/>
      </c>
    </row>
    <row r="162" spans="2:9" ht="15" customHeight="1" x14ac:dyDescent="0.15">
      <c r="B162" s="20" t="str">
        <f>IF(ISTEXT(Pivot!A59),Pivot!A59,B161)</f>
        <v>U.S. &amp; Canada</v>
      </c>
      <c r="C162" s="20" t="str">
        <f>IF(ISTEXT(Pivot!B59),Pivot!B59,C161)</f>
        <v>U.S. &amp; Canada</v>
      </c>
      <c r="D162" s="20" t="str">
        <f>IF(ISTEXT(Pivot!C59),Pivot!C59,D161)</f>
        <v>United States</v>
      </c>
      <c r="E162" s="20" t="str">
        <f>IF(ISTEXT(Pivot!D59),Pivot!D59,E161)</f>
        <v>Dallas Total</v>
      </c>
      <c r="F162" s="20" t="str">
        <f>IF(ISTEXT(Pivot!E59),Pivot!E59,"")</f>
        <v/>
      </c>
      <c r="G162" s="21" t="str">
        <f>IF(ISNUMBER(Pivot!F59),Pivot!F59,"")</f>
        <v/>
      </c>
      <c r="H162" s="21" t="str">
        <f>IF(ISNUMBER(Pivot!G59),Pivot!G59,"")</f>
        <v/>
      </c>
      <c r="I162" s="21" t="str">
        <f>IF(ISNUMBER(Pivot!H59),Pivot!H59,"")</f>
        <v/>
      </c>
    </row>
    <row r="163" spans="2:9" ht="15" customHeight="1" x14ac:dyDescent="0.15">
      <c r="B163" s="20" t="str">
        <f>IF(ISTEXT(Pivot!A60),Pivot!A60,B162)</f>
        <v>U.S. &amp; Canada</v>
      </c>
      <c r="C163" s="20" t="str">
        <f>IF(ISTEXT(Pivot!B60),Pivot!B60,C162)</f>
        <v>U.S. &amp; Canada</v>
      </c>
      <c r="D163" s="20" t="str">
        <f>IF(ISTEXT(Pivot!C60),Pivot!C60,D162)</f>
        <v>United States</v>
      </c>
      <c r="E163" s="20" t="str">
        <f>IF(ISTEXT(Pivot!D60),Pivot!D60,E162)</f>
        <v>Dallas Total</v>
      </c>
      <c r="F163" s="20" t="str">
        <f>IF(ISTEXT(Pivot!E60),Pivot!E60,"")</f>
        <v/>
      </c>
      <c r="G163" s="21" t="str">
        <f>IF(ISNUMBER(Pivot!F60),Pivot!F60,"")</f>
        <v/>
      </c>
      <c r="H163" s="21" t="str">
        <f>IF(ISNUMBER(Pivot!G60),Pivot!G60,"")</f>
        <v/>
      </c>
      <c r="I163" s="21" t="str">
        <f>IF(ISNUMBER(Pivot!H60),Pivot!H60,"")</f>
        <v/>
      </c>
    </row>
    <row r="164" spans="2:9" ht="15" customHeight="1" x14ac:dyDescent="0.15">
      <c r="B164" s="20" t="str">
        <f>IF(ISTEXT(Pivot!A61),Pivot!A61,B163)</f>
        <v>U.S. &amp; Canada</v>
      </c>
      <c r="C164" s="20" t="str">
        <f>IF(ISTEXT(Pivot!B61),Pivot!B61,C163)</f>
        <v>U.S. &amp; Canada</v>
      </c>
      <c r="D164" s="20" t="str">
        <f>IF(ISTEXT(Pivot!C61),Pivot!C61,D163)</f>
        <v>United States</v>
      </c>
      <c r="E164" s="20" t="str">
        <f>IF(ISTEXT(Pivot!D61),Pivot!D61,E163)</f>
        <v>Dallas Total</v>
      </c>
      <c r="F164" s="20" t="str">
        <f>IF(ISTEXT(Pivot!E61),Pivot!E61,"")</f>
        <v/>
      </c>
      <c r="G164" s="21" t="str">
        <f>IF(ISNUMBER(Pivot!F61),Pivot!F61,"")</f>
        <v/>
      </c>
      <c r="H164" s="21" t="str">
        <f>IF(ISNUMBER(Pivot!G61),Pivot!G61,"")</f>
        <v/>
      </c>
      <c r="I164" s="21" t="str">
        <f>IF(ISNUMBER(Pivot!H61),Pivot!H61,"")</f>
        <v/>
      </c>
    </row>
    <row r="165" spans="2:9" ht="15" customHeight="1" x14ac:dyDescent="0.15">
      <c r="B165" s="20" t="str">
        <f>IF(ISTEXT(Pivot!A62),Pivot!A62,B164)</f>
        <v>U.S. &amp; Canada</v>
      </c>
      <c r="C165" s="20" t="str">
        <f>IF(ISTEXT(Pivot!B62),Pivot!B62,C164)</f>
        <v>U.S. &amp; Canada</v>
      </c>
      <c r="D165" s="20" t="str">
        <f>IF(ISTEXT(Pivot!C62),Pivot!C62,D164)</f>
        <v>United States</v>
      </c>
      <c r="E165" s="20" t="str">
        <f>IF(ISTEXT(Pivot!D62),Pivot!D62,E164)</f>
        <v>Dallas Total</v>
      </c>
      <c r="F165" s="20" t="str">
        <f>IF(ISTEXT(Pivot!E62),Pivot!E62,"")</f>
        <v/>
      </c>
      <c r="G165" s="21" t="str">
        <f>IF(ISNUMBER(Pivot!F62),Pivot!F62,"")</f>
        <v/>
      </c>
      <c r="H165" s="21" t="str">
        <f>IF(ISNUMBER(Pivot!G62),Pivot!G62,"")</f>
        <v/>
      </c>
      <c r="I165" s="21" t="str">
        <f>IF(ISNUMBER(Pivot!H62),Pivot!H62,"")</f>
        <v/>
      </c>
    </row>
    <row r="166" spans="2:9" ht="15" customHeight="1" x14ac:dyDescent="0.15">
      <c r="B166" s="20" t="str">
        <f>IF(ISTEXT(Pivot!A63),Pivot!A63,B165)</f>
        <v>U.S. &amp; Canada</v>
      </c>
      <c r="C166" s="20" t="str">
        <f>IF(ISTEXT(Pivot!B63),Pivot!B63,C165)</f>
        <v>U.S. &amp; Canada</v>
      </c>
      <c r="D166" s="20" t="str">
        <f>IF(ISTEXT(Pivot!C63),Pivot!C63,D165)</f>
        <v>United States</v>
      </c>
      <c r="E166" s="20" t="str">
        <f>IF(ISTEXT(Pivot!D63),Pivot!D63,E165)</f>
        <v>Dallas Total</v>
      </c>
      <c r="F166" s="20" t="str">
        <f>IF(ISTEXT(Pivot!E63),Pivot!E63,"")</f>
        <v/>
      </c>
      <c r="G166" s="21" t="str">
        <f>IF(ISNUMBER(Pivot!F63),Pivot!F63,"")</f>
        <v/>
      </c>
      <c r="H166" s="21" t="str">
        <f>IF(ISNUMBER(Pivot!G63),Pivot!G63,"")</f>
        <v/>
      </c>
      <c r="I166" s="21" t="str">
        <f>IF(ISNUMBER(Pivot!H63),Pivot!H63,"")</f>
        <v/>
      </c>
    </row>
    <row r="167" spans="2:9" ht="15" customHeight="1" x14ac:dyDescent="0.15">
      <c r="B167" s="20" t="str">
        <f>IF(ISTEXT(Pivot!A64),Pivot!A64,B166)</f>
        <v>U.S. &amp; Canada</v>
      </c>
      <c r="C167" s="20" t="str">
        <f>IF(ISTEXT(Pivot!B64),Pivot!B64,C166)</f>
        <v>U.S. &amp; Canada</v>
      </c>
      <c r="D167" s="20" t="str">
        <f>IF(ISTEXT(Pivot!C64),Pivot!C64,D166)</f>
        <v>United States</v>
      </c>
      <c r="E167" s="20" t="str">
        <f>IF(ISTEXT(Pivot!D64),Pivot!D64,E166)</f>
        <v>Dallas Total</v>
      </c>
      <c r="F167" s="20" t="str">
        <f>IF(ISTEXT(Pivot!E64),Pivot!E64,"")</f>
        <v/>
      </c>
      <c r="G167" s="21" t="str">
        <f>IF(ISNUMBER(Pivot!F64),Pivot!F64,"")</f>
        <v/>
      </c>
      <c r="H167" s="21" t="str">
        <f>IF(ISNUMBER(Pivot!G64),Pivot!G64,"")</f>
        <v/>
      </c>
      <c r="I167" s="21" t="str">
        <f>IF(ISNUMBER(Pivot!H64),Pivot!H64,"")</f>
        <v/>
      </c>
    </row>
    <row r="168" spans="2:9" ht="15" customHeight="1" x14ac:dyDescent="0.15">
      <c r="B168" s="20" t="str">
        <f>IF(ISTEXT(Pivot!A65),Pivot!A65,B167)</f>
        <v>U.S. &amp; Canada</v>
      </c>
      <c r="C168" s="20" t="str">
        <f>IF(ISTEXT(Pivot!B65),Pivot!B65,C167)</f>
        <v>U.S. &amp; Canada</v>
      </c>
      <c r="D168" s="20" t="str">
        <f>IF(ISTEXT(Pivot!C65),Pivot!C65,D167)</f>
        <v>United States</v>
      </c>
      <c r="E168" s="20" t="str">
        <f>IF(ISTEXT(Pivot!D65),Pivot!D65,E167)</f>
        <v>Dallas Total</v>
      </c>
      <c r="F168" s="20" t="str">
        <f>IF(ISTEXT(Pivot!E65),Pivot!E65,"")</f>
        <v/>
      </c>
      <c r="G168" s="21" t="str">
        <f>IF(ISNUMBER(Pivot!F65),Pivot!F65,"")</f>
        <v/>
      </c>
      <c r="H168" s="21" t="str">
        <f>IF(ISNUMBER(Pivot!G65),Pivot!G65,"")</f>
        <v/>
      </c>
      <c r="I168" s="21" t="str">
        <f>IF(ISNUMBER(Pivot!H65),Pivot!H65,"")</f>
        <v/>
      </c>
    </row>
    <row r="169" spans="2:9" ht="15" customHeight="1" x14ac:dyDescent="0.15">
      <c r="B169" s="20" t="str">
        <f>IF(ISTEXT(Pivot!A66),Pivot!A66,B168)</f>
        <v>U.S. &amp; Canada</v>
      </c>
      <c r="C169" s="20" t="str">
        <f>IF(ISTEXT(Pivot!B66),Pivot!B66,C168)</f>
        <v>U.S. &amp; Canada</v>
      </c>
      <c r="D169" s="20" t="str">
        <f>IF(ISTEXT(Pivot!C66),Pivot!C66,D168)</f>
        <v>United States</v>
      </c>
      <c r="E169" s="20" t="str">
        <f>IF(ISTEXT(Pivot!D66),Pivot!D66,E168)</f>
        <v>Dallas Total</v>
      </c>
      <c r="F169" s="20" t="str">
        <f>IF(ISTEXT(Pivot!E66),Pivot!E66,"")</f>
        <v/>
      </c>
      <c r="G169" s="21" t="str">
        <f>IF(ISNUMBER(Pivot!F66),Pivot!F66,"")</f>
        <v/>
      </c>
      <c r="H169" s="21" t="str">
        <f>IF(ISNUMBER(Pivot!G66),Pivot!G66,"")</f>
        <v/>
      </c>
      <c r="I169" s="21" t="str">
        <f>IF(ISNUMBER(Pivot!H66),Pivot!H66,"")</f>
        <v/>
      </c>
    </row>
    <row r="170" spans="2:9" ht="15" customHeight="1" x14ac:dyDescent="0.15">
      <c r="B170" s="20" t="str">
        <f>IF(ISTEXT(Pivot!A67),Pivot!A67,B169)</f>
        <v>U.S. &amp; Canada</v>
      </c>
      <c r="C170" s="20" t="str">
        <f>IF(ISTEXT(Pivot!B67),Pivot!B67,C169)</f>
        <v>U.S. &amp; Canada</v>
      </c>
      <c r="D170" s="20" t="str">
        <f>IF(ISTEXT(Pivot!C67),Pivot!C67,D169)</f>
        <v>United States</v>
      </c>
      <c r="E170" s="20" t="str">
        <f>IF(ISTEXT(Pivot!D67),Pivot!D67,E169)</f>
        <v>Dallas Total</v>
      </c>
      <c r="F170" s="20" t="str">
        <f>IF(ISTEXT(Pivot!E67),Pivot!E67,"")</f>
        <v/>
      </c>
      <c r="G170" s="21" t="str">
        <f>IF(ISNUMBER(Pivot!F67),Pivot!F67,"")</f>
        <v/>
      </c>
      <c r="H170" s="21" t="str">
        <f>IF(ISNUMBER(Pivot!G67),Pivot!G67,"")</f>
        <v/>
      </c>
      <c r="I170" s="21" t="str">
        <f>IF(ISNUMBER(Pivot!H67),Pivot!H67,"")</f>
        <v/>
      </c>
    </row>
    <row r="171" spans="2:9" ht="15" customHeight="1" x14ac:dyDescent="0.15">
      <c r="B171" s="20" t="str">
        <f>IF(ISTEXT(Pivot!A68),Pivot!A68,B170)</f>
        <v>U.S. &amp; Canada</v>
      </c>
      <c r="C171" s="20" t="str">
        <f>IF(ISTEXT(Pivot!B68),Pivot!B68,C170)</f>
        <v>U.S. &amp; Canada</v>
      </c>
      <c r="D171" s="20" t="str">
        <f>IF(ISTEXT(Pivot!C68),Pivot!C68,D170)</f>
        <v>United States</v>
      </c>
      <c r="E171" s="20" t="str">
        <f>IF(ISTEXT(Pivot!D68),Pivot!D68,E170)</f>
        <v>Dallas Total</v>
      </c>
      <c r="F171" s="20" t="str">
        <f>IF(ISTEXT(Pivot!E68),Pivot!E68,"")</f>
        <v/>
      </c>
      <c r="G171" s="21" t="str">
        <f>IF(ISNUMBER(Pivot!F68),Pivot!F68,"")</f>
        <v/>
      </c>
      <c r="H171" s="21" t="str">
        <f>IF(ISNUMBER(Pivot!G68),Pivot!G68,"")</f>
        <v/>
      </c>
      <c r="I171" s="21" t="str">
        <f>IF(ISNUMBER(Pivot!H68),Pivot!H68,"")</f>
        <v/>
      </c>
    </row>
    <row r="172" spans="2:9" ht="15" customHeight="1" x14ac:dyDescent="0.15">
      <c r="B172" s="20" t="str">
        <f>IF(ISTEXT(Pivot!A69),Pivot!A69,B171)</f>
        <v>U.S. &amp; Canada</v>
      </c>
      <c r="C172" s="20" t="str">
        <f>IF(ISTEXT(Pivot!B69),Pivot!B69,C171)</f>
        <v>U.S. &amp; Canada</v>
      </c>
      <c r="D172" s="20" t="str">
        <f>IF(ISTEXT(Pivot!C69),Pivot!C69,D171)</f>
        <v>United States</v>
      </c>
      <c r="E172" s="20" t="str">
        <f>IF(ISTEXT(Pivot!D69),Pivot!D69,E171)</f>
        <v>Dallas Total</v>
      </c>
      <c r="F172" s="20" t="str">
        <f>IF(ISTEXT(Pivot!E69),Pivot!E69,"")</f>
        <v/>
      </c>
      <c r="G172" s="21" t="str">
        <f>IF(ISNUMBER(Pivot!F69),Pivot!F69,"")</f>
        <v/>
      </c>
      <c r="H172" s="21" t="str">
        <f>IF(ISNUMBER(Pivot!G69),Pivot!G69,"")</f>
        <v/>
      </c>
      <c r="I172" s="21" t="str">
        <f>IF(ISNUMBER(Pivot!H69),Pivot!H69,"")</f>
        <v/>
      </c>
    </row>
    <row r="173" spans="2:9" ht="15" customHeight="1" x14ac:dyDescent="0.15">
      <c r="B173" s="20" t="str">
        <f>IF(ISTEXT(Pivot!A70),Pivot!A70,B172)</f>
        <v>U.S. &amp; Canada</v>
      </c>
      <c r="C173" s="20" t="str">
        <f>IF(ISTEXT(Pivot!B70),Pivot!B70,C172)</f>
        <v>U.S. &amp; Canada</v>
      </c>
      <c r="D173" s="20" t="str">
        <f>IF(ISTEXT(Pivot!C70),Pivot!C70,D172)</f>
        <v>United States</v>
      </c>
      <c r="E173" s="20" t="str">
        <f>IF(ISTEXT(Pivot!D70),Pivot!D70,E172)</f>
        <v>Dallas Total</v>
      </c>
      <c r="F173" s="20" t="str">
        <f>IF(ISTEXT(Pivot!E70),Pivot!E70,"")</f>
        <v/>
      </c>
      <c r="G173" s="21" t="str">
        <f>IF(ISNUMBER(Pivot!F70),Pivot!F70,"")</f>
        <v/>
      </c>
      <c r="H173" s="21" t="str">
        <f>IF(ISNUMBER(Pivot!G70),Pivot!G70,"")</f>
        <v/>
      </c>
      <c r="I173" s="21" t="str">
        <f>IF(ISNUMBER(Pivot!H70),Pivot!H70,"")</f>
        <v/>
      </c>
    </row>
    <row r="174" spans="2:9" ht="15" customHeight="1" x14ac:dyDescent="0.15">
      <c r="B174" s="20" t="str">
        <f>IF(ISTEXT(Pivot!A71),Pivot!A71,B173)</f>
        <v>U.S. &amp; Canada</v>
      </c>
      <c r="C174" s="20" t="str">
        <f>IF(ISTEXT(Pivot!B71),Pivot!B71,C173)</f>
        <v>U.S. &amp; Canada</v>
      </c>
      <c r="D174" s="20" t="str">
        <f>IF(ISTEXT(Pivot!C71),Pivot!C71,D173)</f>
        <v>United States</v>
      </c>
      <c r="E174" s="20" t="str">
        <f>IF(ISTEXT(Pivot!D71),Pivot!D71,E173)</f>
        <v>Dallas Total</v>
      </c>
      <c r="F174" s="20" t="str">
        <f>IF(ISTEXT(Pivot!E71),Pivot!E71,"")</f>
        <v/>
      </c>
      <c r="G174" s="21" t="str">
        <f>IF(ISNUMBER(Pivot!F71),Pivot!F71,"")</f>
        <v/>
      </c>
      <c r="H174" s="21" t="str">
        <f>IF(ISNUMBER(Pivot!G71),Pivot!G71,"")</f>
        <v/>
      </c>
      <c r="I174" s="21" t="str">
        <f>IF(ISNUMBER(Pivot!H71),Pivot!H71,"")</f>
        <v/>
      </c>
    </row>
    <row r="175" spans="2:9" ht="15" customHeight="1" x14ac:dyDescent="0.15">
      <c r="B175" s="20" t="str">
        <f>IF(ISTEXT(Pivot!A72),Pivot!A72,B174)</f>
        <v>U.S. &amp; Canada</v>
      </c>
      <c r="C175" s="20" t="str">
        <f>IF(ISTEXT(Pivot!B72),Pivot!B72,C174)</f>
        <v>U.S. &amp; Canada</v>
      </c>
      <c r="D175" s="20" t="str">
        <f>IF(ISTEXT(Pivot!C72),Pivot!C72,D174)</f>
        <v>United States</v>
      </c>
      <c r="E175" s="20" t="str">
        <f>IF(ISTEXT(Pivot!D72),Pivot!D72,E174)</f>
        <v>Dallas Total</v>
      </c>
      <c r="F175" s="20" t="str">
        <f>IF(ISTEXT(Pivot!E72),Pivot!E72,"")</f>
        <v/>
      </c>
      <c r="G175" s="21" t="str">
        <f>IF(ISNUMBER(Pivot!F72),Pivot!F72,"")</f>
        <v/>
      </c>
      <c r="H175" s="21" t="str">
        <f>IF(ISNUMBER(Pivot!G72),Pivot!G72,"")</f>
        <v/>
      </c>
      <c r="I175" s="21" t="str">
        <f>IF(ISNUMBER(Pivot!H72),Pivot!H72,"")</f>
        <v/>
      </c>
    </row>
    <row r="176" spans="2:9" ht="15" customHeight="1" x14ac:dyDescent="0.15">
      <c r="B176" s="20" t="str">
        <f>IF(ISTEXT(Pivot!A73),Pivot!A73,B175)</f>
        <v>U.S. &amp; Canada</v>
      </c>
      <c r="C176" s="20" t="str">
        <f>IF(ISTEXT(Pivot!B73),Pivot!B73,C175)</f>
        <v>U.S. &amp; Canada</v>
      </c>
      <c r="D176" s="20" t="str">
        <f>IF(ISTEXT(Pivot!C73),Pivot!C73,D175)</f>
        <v>United States</v>
      </c>
      <c r="E176" s="20" t="str">
        <f>IF(ISTEXT(Pivot!D73),Pivot!D73,E175)</f>
        <v>Dallas Total</v>
      </c>
      <c r="F176" s="20" t="str">
        <f>IF(ISTEXT(Pivot!E73),Pivot!E73,"")</f>
        <v/>
      </c>
      <c r="G176" s="21" t="str">
        <f>IF(ISNUMBER(Pivot!F73),Pivot!F73,"")</f>
        <v/>
      </c>
      <c r="H176" s="21" t="str">
        <f>IF(ISNUMBER(Pivot!G73),Pivot!G73,"")</f>
        <v/>
      </c>
      <c r="I176" s="21" t="str">
        <f>IF(ISNUMBER(Pivot!H73),Pivot!H73,"")</f>
        <v/>
      </c>
    </row>
    <row r="177" spans="2:9" ht="15" customHeight="1" x14ac:dyDescent="0.15">
      <c r="B177" s="20" t="str">
        <f>IF(ISTEXT(Pivot!A74),Pivot!A74,B176)</f>
        <v>U.S. &amp; Canada</v>
      </c>
      <c r="C177" s="20" t="str">
        <f>IF(ISTEXT(Pivot!B74),Pivot!B74,C176)</f>
        <v>U.S. &amp; Canada</v>
      </c>
      <c r="D177" s="20" t="str">
        <f>IF(ISTEXT(Pivot!C74),Pivot!C74,D176)</f>
        <v>United States</v>
      </c>
      <c r="E177" s="20" t="str">
        <f>IF(ISTEXT(Pivot!D74),Pivot!D74,E176)</f>
        <v>Dallas Total</v>
      </c>
      <c r="F177" s="20" t="str">
        <f>IF(ISTEXT(Pivot!E74),Pivot!E74,"")</f>
        <v/>
      </c>
      <c r="G177" s="21" t="str">
        <f>IF(ISNUMBER(Pivot!F74),Pivot!F74,"")</f>
        <v/>
      </c>
      <c r="H177" s="21" t="str">
        <f>IF(ISNUMBER(Pivot!G74),Pivot!G74,"")</f>
        <v/>
      </c>
      <c r="I177" s="21" t="str">
        <f>IF(ISNUMBER(Pivot!H74),Pivot!H74,"")</f>
        <v/>
      </c>
    </row>
    <row r="178" spans="2:9" ht="15" customHeight="1" x14ac:dyDescent="0.15">
      <c r="B178" s="20" t="str">
        <f>IF(ISTEXT(Pivot!A75),Pivot!A75,B177)</f>
        <v>U.S. &amp; Canada</v>
      </c>
      <c r="C178" s="20" t="str">
        <f>IF(ISTEXT(Pivot!B75),Pivot!B75,C177)</f>
        <v>U.S. &amp; Canada</v>
      </c>
      <c r="D178" s="20" t="str">
        <f>IF(ISTEXT(Pivot!C75),Pivot!C75,D177)</f>
        <v>United States</v>
      </c>
      <c r="E178" s="20" t="str">
        <f>IF(ISTEXT(Pivot!D75),Pivot!D75,E177)</f>
        <v>Dallas Total</v>
      </c>
      <c r="F178" s="20" t="str">
        <f>IF(ISTEXT(Pivot!E75),Pivot!E75,"")</f>
        <v/>
      </c>
      <c r="G178" s="21" t="str">
        <f>IF(ISNUMBER(Pivot!F75),Pivot!F75,"")</f>
        <v/>
      </c>
      <c r="H178" s="21" t="str">
        <f>IF(ISNUMBER(Pivot!G75),Pivot!G75,"")</f>
        <v/>
      </c>
      <c r="I178" s="21" t="str">
        <f>IF(ISNUMBER(Pivot!H75),Pivot!H75,"")</f>
        <v/>
      </c>
    </row>
    <row r="179" spans="2:9" ht="15" customHeight="1" x14ac:dyDescent="0.15">
      <c r="B179" s="20" t="str">
        <f>IF(ISTEXT(Pivot!A76),Pivot!A76,B178)</f>
        <v>U.S. &amp; Canada</v>
      </c>
      <c r="C179" s="20" t="str">
        <f>IF(ISTEXT(Pivot!B76),Pivot!B76,C178)</f>
        <v>U.S. &amp; Canada</v>
      </c>
      <c r="D179" s="20" t="str">
        <f>IF(ISTEXT(Pivot!C76),Pivot!C76,D178)</f>
        <v>United States</v>
      </c>
      <c r="E179" s="20" t="str">
        <f>IF(ISTEXT(Pivot!D76),Pivot!D76,E178)</f>
        <v>Dallas Total</v>
      </c>
      <c r="F179" s="20" t="str">
        <f>IF(ISTEXT(Pivot!E76),Pivot!E76,"")</f>
        <v/>
      </c>
      <c r="G179" s="21" t="str">
        <f>IF(ISNUMBER(Pivot!F76),Pivot!F76,"")</f>
        <v/>
      </c>
      <c r="H179" s="21" t="str">
        <f>IF(ISNUMBER(Pivot!G76),Pivot!G76,"")</f>
        <v/>
      </c>
      <c r="I179" s="21" t="str">
        <f>IF(ISNUMBER(Pivot!H76),Pivot!H76,"")</f>
        <v/>
      </c>
    </row>
    <row r="180" spans="2:9" ht="15" customHeight="1" x14ac:dyDescent="0.15">
      <c r="B180" s="20" t="str">
        <f>IF(ISTEXT(Pivot!A77),Pivot!A77,B179)</f>
        <v>U.S. &amp; Canada</v>
      </c>
      <c r="C180" s="20" t="str">
        <f>IF(ISTEXT(Pivot!B77),Pivot!B77,C179)</f>
        <v>U.S. &amp; Canada</v>
      </c>
      <c r="D180" s="20" t="str">
        <f>IF(ISTEXT(Pivot!C77),Pivot!C77,D179)</f>
        <v>United States</v>
      </c>
      <c r="E180" s="20" t="str">
        <f>IF(ISTEXT(Pivot!D77),Pivot!D77,E179)</f>
        <v>Dallas Total</v>
      </c>
      <c r="F180" s="20" t="str">
        <f>IF(ISTEXT(Pivot!E77),Pivot!E77,"")</f>
        <v/>
      </c>
      <c r="G180" s="21" t="str">
        <f>IF(ISNUMBER(Pivot!F77),Pivot!F77,"")</f>
        <v/>
      </c>
      <c r="H180" s="21" t="str">
        <f>IF(ISNUMBER(Pivot!G77),Pivot!G77,"")</f>
        <v/>
      </c>
      <c r="I180" s="21" t="str">
        <f>IF(ISNUMBER(Pivot!H77),Pivot!H77,"")</f>
        <v/>
      </c>
    </row>
    <row r="181" spans="2:9" ht="15" customHeight="1" x14ac:dyDescent="0.15">
      <c r="B181" s="20" t="str">
        <f>IF(ISTEXT(Pivot!A78),Pivot!A78,B180)</f>
        <v>U.S. &amp; Canada</v>
      </c>
      <c r="C181" s="20" t="str">
        <f>IF(ISTEXT(Pivot!B78),Pivot!B78,C180)</f>
        <v>U.S. &amp; Canada</v>
      </c>
      <c r="D181" s="20" t="str">
        <f>IF(ISTEXT(Pivot!C78),Pivot!C78,D180)</f>
        <v>United States</v>
      </c>
      <c r="E181" s="20" t="str">
        <f>IF(ISTEXT(Pivot!D78),Pivot!D78,E180)</f>
        <v>Dallas Total</v>
      </c>
      <c r="F181" s="20" t="str">
        <f>IF(ISTEXT(Pivot!E78),Pivot!E78,"")</f>
        <v/>
      </c>
      <c r="G181" s="21" t="str">
        <f>IF(ISNUMBER(Pivot!F78),Pivot!F78,"")</f>
        <v/>
      </c>
      <c r="H181" s="21" t="str">
        <f>IF(ISNUMBER(Pivot!G78),Pivot!G78,"")</f>
        <v/>
      </c>
      <c r="I181" s="21" t="str">
        <f>IF(ISNUMBER(Pivot!H78),Pivot!H78,"")</f>
        <v/>
      </c>
    </row>
    <row r="182" spans="2:9" ht="15" customHeight="1" x14ac:dyDescent="0.15">
      <c r="B182" s="20" t="str">
        <f>IF(ISTEXT(Pivot!A79),Pivot!A79,B181)</f>
        <v>U.S. &amp; Canada</v>
      </c>
      <c r="C182" s="20" t="str">
        <f>IF(ISTEXT(Pivot!B79),Pivot!B79,C181)</f>
        <v>U.S. &amp; Canada</v>
      </c>
      <c r="D182" s="20" t="str">
        <f>IF(ISTEXT(Pivot!C79),Pivot!C79,D181)</f>
        <v>United States</v>
      </c>
      <c r="E182" s="20" t="str">
        <f>IF(ISTEXT(Pivot!D79),Pivot!D79,E181)</f>
        <v>Dallas Total</v>
      </c>
      <c r="F182" s="20" t="str">
        <f>IF(ISTEXT(Pivot!E79),Pivot!E79,"")</f>
        <v/>
      </c>
      <c r="G182" s="21" t="str">
        <f>IF(ISNUMBER(Pivot!F79),Pivot!F79,"")</f>
        <v/>
      </c>
      <c r="H182" s="21" t="str">
        <f>IF(ISNUMBER(Pivot!G79),Pivot!G79,"")</f>
        <v/>
      </c>
      <c r="I182" s="21" t="str">
        <f>IF(ISNUMBER(Pivot!H79),Pivot!H79,"")</f>
        <v/>
      </c>
    </row>
    <row r="183" spans="2:9" ht="15" customHeight="1" x14ac:dyDescent="0.15">
      <c r="B183" s="20" t="str">
        <f>IF(ISTEXT(Pivot!A80),Pivot!A80,B182)</f>
        <v>U.S. &amp; Canada</v>
      </c>
      <c r="C183" s="20" t="str">
        <f>IF(ISTEXT(Pivot!B80),Pivot!B80,C182)</f>
        <v>U.S. &amp; Canada</v>
      </c>
      <c r="D183" s="20" t="str">
        <f>IF(ISTEXT(Pivot!C80),Pivot!C80,D182)</f>
        <v>United States</v>
      </c>
      <c r="E183" s="20" t="str">
        <f>IF(ISTEXT(Pivot!D80),Pivot!D80,E182)</f>
        <v>Dallas Total</v>
      </c>
      <c r="F183" s="20" t="str">
        <f>IF(ISTEXT(Pivot!E80),Pivot!E80,"")</f>
        <v/>
      </c>
      <c r="G183" s="21" t="str">
        <f>IF(ISNUMBER(Pivot!F80),Pivot!F80,"")</f>
        <v/>
      </c>
      <c r="H183" s="21" t="str">
        <f>IF(ISNUMBER(Pivot!G80),Pivot!G80,"")</f>
        <v/>
      </c>
      <c r="I183" s="21" t="str">
        <f>IF(ISNUMBER(Pivot!H80),Pivot!H80,"")</f>
        <v/>
      </c>
    </row>
    <row r="184" spans="2:9" ht="15" customHeight="1" x14ac:dyDescent="0.15">
      <c r="B184" s="20" t="str">
        <f>IF(ISTEXT(Pivot!A81),Pivot!A81,B183)</f>
        <v>U.S. &amp; Canada</v>
      </c>
      <c r="C184" s="20" t="str">
        <f>IF(ISTEXT(Pivot!B81),Pivot!B81,C183)</f>
        <v>U.S. &amp; Canada</v>
      </c>
      <c r="D184" s="20" t="str">
        <f>IF(ISTEXT(Pivot!C81),Pivot!C81,D183)</f>
        <v>United States</v>
      </c>
      <c r="E184" s="20" t="str">
        <f>IF(ISTEXT(Pivot!D81),Pivot!D81,E183)</f>
        <v>Dallas Total</v>
      </c>
      <c r="F184" s="20" t="str">
        <f>IF(ISTEXT(Pivot!E81),Pivot!E81,"")</f>
        <v/>
      </c>
      <c r="G184" s="21" t="str">
        <f>IF(ISNUMBER(Pivot!F81),Pivot!F81,"")</f>
        <v/>
      </c>
      <c r="H184" s="21" t="str">
        <f>IF(ISNUMBER(Pivot!G81),Pivot!G81,"")</f>
        <v/>
      </c>
      <c r="I184" s="21" t="str">
        <f>IF(ISNUMBER(Pivot!H81),Pivot!H81,"")</f>
        <v/>
      </c>
    </row>
    <row r="185" spans="2:9" ht="15" customHeight="1" x14ac:dyDescent="0.15">
      <c r="B185" s="20" t="str">
        <f>IF(ISTEXT(Pivot!A82),Pivot!A82,B184)</f>
        <v>U.S. &amp; Canada</v>
      </c>
      <c r="C185" s="20" t="str">
        <f>IF(ISTEXT(Pivot!B82),Pivot!B82,C184)</f>
        <v>U.S. &amp; Canada</v>
      </c>
      <c r="D185" s="20" t="str">
        <f>IF(ISTEXT(Pivot!C82),Pivot!C82,D184)</f>
        <v>United States</v>
      </c>
      <c r="E185" s="20" t="str">
        <f>IF(ISTEXT(Pivot!D82),Pivot!D82,E184)</f>
        <v>Dallas Total</v>
      </c>
      <c r="F185" s="20" t="str">
        <f>IF(ISTEXT(Pivot!E82),Pivot!E82,"")</f>
        <v/>
      </c>
      <c r="G185" s="21" t="str">
        <f>IF(ISNUMBER(Pivot!F82),Pivot!F82,"")</f>
        <v/>
      </c>
      <c r="H185" s="21" t="str">
        <f>IF(ISNUMBER(Pivot!G82),Pivot!G82,"")</f>
        <v/>
      </c>
      <c r="I185" s="21" t="str">
        <f>IF(ISNUMBER(Pivot!H82),Pivot!H82,"")</f>
        <v/>
      </c>
    </row>
    <row r="186" spans="2:9" ht="15" customHeight="1" x14ac:dyDescent="0.15">
      <c r="B186" s="20" t="str">
        <f>IF(ISTEXT(Pivot!A83),Pivot!A83,B185)</f>
        <v>U.S. &amp; Canada</v>
      </c>
      <c r="C186" s="20" t="str">
        <f>IF(ISTEXT(Pivot!B83),Pivot!B83,C185)</f>
        <v>U.S. &amp; Canada</v>
      </c>
      <c r="D186" s="20" t="str">
        <f>IF(ISTEXT(Pivot!C83),Pivot!C83,D185)</f>
        <v>United States</v>
      </c>
      <c r="E186" s="20" t="str">
        <f>IF(ISTEXT(Pivot!D83),Pivot!D83,E185)</f>
        <v>Dallas Total</v>
      </c>
      <c r="F186" s="20" t="str">
        <f>IF(ISTEXT(Pivot!E83),Pivot!E83,"")</f>
        <v/>
      </c>
      <c r="G186" s="21" t="str">
        <f>IF(ISNUMBER(Pivot!F83),Pivot!F83,"")</f>
        <v/>
      </c>
      <c r="H186" s="21" t="str">
        <f>IF(ISNUMBER(Pivot!G83),Pivot!G83,"")</f>
        <v/>
      </c>
      <c r="I186" s="21" t="str">
        <f>IF(ISNUMBER(Pivot!H83),Pivot!H83,"")</f>
        <v/>
      </c>
    </row>
    <row r="187" spans="2:9" ht="15" customHeight="1" x14ac:dyDescent="0.15">
      <c r="B187" s="20" t="str">
        <f>IF(ISTEXT(Pivot!A84),Pivot!A84,B186)</f>
        <v>U.S. &amp; Canada</v>
      </c>
      <c r="C187" s="20" t="str">
        <f>IF(ISTEXT(Pivot!B84),Pivot!B84,C186)</f>
        <v>U.S. &amp; Canada</v>
      </c>
      <c r="D187" s="20" t="str">
        <f>IF(ISTEXT(Pivot!C84),Pivot!C84,D186)</f>
        <v>United States</v>
      </c>
      <c r="E187" s="20" t="str">
        <f>IF(ISTEXT(Pivot!D84),Pivot!D84,E186)</f>
        <v>Dallas Total</v>
      </c>
      <c r="F187" s="20" t="str">
        <f>IF(ISTEXT(Pivot!E84),Pivot!E84,"")</f>
        <v/>
      </c>
      <c r="G187" s="21" t="str">
        <f>IF(ISNUMBER(Pivot!F84),Pivot!F84,"")</f>
        <v/>
      </c>
      <c r="H187" s="21" t="str">
        <f>IF(ISNUMBER(Pivot!G84),Pivot!G84,"")</f>
        <v/>
      </c>
      <c r="I187" s="21" t="str">
        <f>IF(ISNUMBER(Pivot!H84),Pivot!H84,"")</f>
        <v/>
      </c>
    </row>
    <row r="188" spans="2:9" ht="15" customHeight="1" x14ac:dyDescent="0.15">
      <c r="B188" s="20" t="str">
        <f>IF(ISTEXT(Pivot!A85),Pivot!A85,B187)</f>
        <v>U.S. &amp; Canada</v>
      </c>
      <c r="C188" s="20" t="str">
        <f>IF(ISTEXT(Pivot!B85),Pivot!B85,C187)</f>
        <v>U.S. &amp; Canada</v>
      </c>
      <c r="D188" s="20" t="str">
        <f>IF(ISTEXT(Pivot!C85),Pivot!C85,D187)</f>
        <v>United States</v>
      </c>
      <c r="E188" s="20" t="str">
        <f>IF(ISTEXT(Pivot!D85),Pivot!D85,E187)</f>
        <v>Dallas Total</v>
      </c>
      <c r="F188" s="20" t="str">
        <f>IF(ISTEXT(Pivot!E85),Pivot!E85,"")</f>
        <v/>
      </c>
      <c r="G188" s="21" t="str">
        <f>IF(ISNUMBER(Pivot!F85),Pivot!F85,"")</f>
        <v/>
      </c>
      <c r="H188" s="21" t="str">
        <f>IF(ISNUMBER(Pivot!G85),Pivot!G85,"")</f>
        <v/>
      </c>
      <c r="I188" s="21" t="str">
        <f>IF(ISNUMBER(Pivot!H85),Pivot!H85,"")</f>
        <v/>
      </c>
    </row>
    <row r="189" spans="2:9" ht="15" customHeight="1" x14ac:dyDescent="0.15">
      <c r="B189" s="20" t="str">
        <f>IF(ISTEXT(Pivot!A86),Pivot!A86,B188)</f>
        <v>U.S. &amp; Canada</v>
      </c>
      <c r="C189" s="20" t="str">
        <f>IF(ISTEXT(Pivot!B86),Pivot!B86,C188)</f>
        <v>U.S. &amp; Canada</v>
      </c>
      <c r="D189" s="20" t="str">
        <f>IF(ISTEXT(Pivot!C86),Pivot!C86,D188)</f>
        <v>United States</v>
      </c>
      <c r="E189" s="20" t="str">
        <f>IF(ISTEXT(Pivot!D86),Pivot!D86,E188)</f>
        <v>Dallas Total</v>
      </c>
      <c r="F189" s="20" t="str">
        <f>IF(ISTEXT(Pivot!E86),Pivot!E86,"")</f>
        <v/>
      </c>
      <c r="G189" s="21" t="str">
        <f>IF(ISNUMBER(Pivot!F86),Pivot!F86,"")</f>
        <v/>
      </c>
      <c r="H189" s="21" t="str">
        <f>IF(ISNUMBER(Pivot!G86),Pivot!G86,"")</f>
        <v/>
      </c>
      <c r="I189" s="21" t="str">
        <f>IF(ISNUMBER(Pivot!H86),Pivot!H86,"")</f>
        <v/>
      </c>
    </row>
    <row r="190" spans="2:9" ht="15" customHeight="1" x14ac:dyDescent="0.15">
      <c r="B190" s="20" t="str">
        <f>IF(ISTEXT(Pivot!A87),Pivot!A87,B189)</f>
        <v>U.S. &amp; Canada</v>
      </c>
      <c r="C190" s="20" t="str">
        <f>IF(ISTEXT(Pivot!B87),Pivot!B87,C189)</f>
        <v>U.S. &amp; Canada</v>
      </c>
      <c r="D190" s="20" t="str">
        <f>IF(ISTEXT(Pivot!C87),Pivot!C87,D189)</f>
        <v>United States</v>
      </c>
      <c r="E190" s="20" t="str">
        <f>IF(ISTEXT(Pivot!D87),Pivot!D87,E189)</f>
        <v>Dallas Total</v>
      </c>
      <c r="F190" s="20" t="str">
        <f>IF(ISTEXT(Pivot!E87),Pivot!E87,"")</f>
        <v/>
      </c>
      <c r="G190" s="21" t="str">
        <f>IF(ISNUMBER(Pivot!F87),Pivot!F87,"")</f>
        <v/>
      </c>
      <c r="H190" s="21" t="str">
        <f>IF(ISNUMBER(Pivot!G87),Pivot!G87,"")</f>
        <v/>
      </c>
      <c r="I190" s="21" t="str">
        <f>IF(ISNUMBER(Pivot!H87),Pivot!H87,"")</f>
        <v/>
      </c>
    </row>
    <row r="191" spans="2:9" ht="15" customHeight="1" x14ac:dyDescent="0.15">
      <c r="B191" s="20" t="str">
        <f>IF(ISTEXT(Pivot!A88),Pivot!A88,B190)</f>
        <v>U.S. &amp; Canada</v>
      </c>
      <c r="C191" s="20" t="str">
        <f>IF(ISTEXT(Pivot!B88),Pivot!B88,C190)</f>
        <v>U.S. &amp; Canada</v>
      </c>
      <c r="D191" s="20" t="str">
        <f>IF(ISTEXT(Pivot!C88),Pivot!C88,D190)</f>
        <v>United States</v>
      </c>
      <c r="E191" s="20" t="str">
        <f>IF(ISTEXT(Pivot!D88),Pivot!D88,E190)</f>
        <v>Dallas Total</v>
      </c>
      <c r="F191" s="20" t="str">
        <f>IF(ISTEXT(Pivot!E88),Pivot!E88,"")</f>
        <v/>
      </c>
      <c r="G191" s="21" t="str">
        <f>IF(ISNUMBER(Pivot!F88),Pivot!F88,"")</f>
        <v/>
      </c>
      <c r="H191" s="21" t="str">
        <f>IF(ISNUMBER(Pivot!G88),Pivot!G88,"")</f>
        <v/>
      </c>
      <c r="I191" s="21" t="str">
        <f>IF(ISNUMBER(Pivot!H88),Pivot!H88,"")</f>
        <v/>
      </c>
    </row>
    <row r="192" spans="2:9" ht="15" customHeight="1" x14ac:dyDescent="0.15">
      <c r="B192" s="20" t="str">
        <f>IF(ISTEXT(Pivot!A89),Pivot!A89,B191)</f>
        <v>U.S. &amp; Canada</v>
      </c>
      <c r="C192" s="20" t="str">
        <f>IF(ISTEXT(Pivot!B89),Pivot!B89,C191)</f>
        <v>U.S. &amp; Canada</v>
      </c>
      <c r="D192" s="20" t="str">
        <f>IF(ISTEXT(Pivot!C89),Pivot!C89,D191)</f>
        <v>United States</v>
      </c>
      <c r="E192" s="20" t="str">
        <f>IF(ISTEXT(Pivot!D89),Pivot!D89,E191)</f>
        <v>Dallas Total</v>
      </c>
      <c r="F192" s="20" t="str">
        <f>IF(ISTEXT(Pivot!E89),Pivot!E89,"")</f>
        <v/>
      </c>
      <c r="G192" s="21" t="str">
        <f>IF(ISNUMBER(Pivot!F89),Pivot!F89,"")</f>
        <v/>
      </c>
      <c r="H192" s="21" t="str">
        <f>IF(ISNUMBER(Pivot!G89),Pivot!G89,"")</f>
        <v/>
      </c>
      <c r="I192" s="21" t="str">
        <f>IF(ISNUMBER(Pivot!H89),Pivot!H89,"")</f>
        <v/>
      </c>
    </row>
    <row r="193" spans="2:9" ht="15" customHeight="1" x14ac:dyDescent="0.15">
      <c r="B193" s="20" t="str">
        <f>IF(ISTEXT(Pivot!A90),Pivot!A90,B192)</f>
        <v>U.S. &amp; Canada</v>
      </c>
      <c r="C193" s="20" t="str">
        <f>IF(ISTEXT(Pivot!B90),Pivot!B90,C192)</f>
        <v>U.S. &amp; Canada</v>
      </c>
      <c r="D193" s="20" t="str">
        <f>IF(ISTEXT(Pivot!C90),Pivot!C90,D192)</f>
        <v>United States</v>
      </c>
      <c r="E193" s="20" t="str">
        <f>IF(ISTEXT(Pivot!D90),Pivot!D90,E192)</f>
        <v>Dallas Total</v>
      </c>
      <c r="F193" s="20" t="str">
        <f>IF(ISTEXT(Pivot!E90),Pivot!E90,"")</f>
        <v/>
      </c>
      <c r="G193" s="21" t="str">
        <f>IF(ISNUMBER(Pivot!F90),Pivot!F90,"")</f>
        <v/>
      </c>
      <c r="H193" s="21" t="str">
        <f>IF(ISNUMBER(Pivot!G90),Pivot!G90,"")</f>
        <v/>
      </c>
      <c r="I193" s="21" t="str">
        <f>IF(ISNUMBER(Pivot!H90),Pivot!H90,"")</f>
        <v/>
      </c>
    </row>
    <row r="194" spans="2:9" ht="15" customHeight="1" x14ac:dyDescent="0.15">
      <c r="B194" s="20" t="str">
        <f>IF(ISTEXT(Pivot!A91),Pivot!A91,B193)</f>
        <v>U.S. &amp; Canada</v>
      </c>
      <c r="C194" s="20" t="str">
        <f>IF(ISTEXT(Pivot!B91),Pivot!B91,C193)</f>
        <v>U.S. &amp; Canada</v>
      </c>
      <c r="D194" s="20" t="str">
        <f>IF(ISTEXT(Pivot!C91),Pivot!C91,D193)</f>
        <v>United States</v>
      </c>
      <c r="E194" s="20" t="str">
        <f>IF(ISTEXT(Pivot!D91),Pivot!D91,E193)</f>
        <v>Dallas Total</v>
      </c>
      <c r="F194" s="20" t="str">
        <f>IF(ISTEXT(Pivot!E91),Pivot!E91,"")</f>
        <v/>
      </c>
      <c r="G194" s="21" t="str">
        <f>IF(ISNUMBER(Pivot!F91),Pivot!F91,"")</f>
        <v/>
      </c>
      <c r="H194" s="21" t="str">
        <f>IF(ISNUMBER(Pivot!G91),Pivot!G91,"")</f>
        <v/>
      </c>
      <c r="I194" s="21" t="str">
        <f>IF(ISNUMBER(Pivot!H91),Pivot!H91,"")</f>
        <v/>
      </c>
    </row>
    <row r="195" spans="2:9" ht="15" customHeight="1" x14ac:dyDescent="0.15">
      <c r="B195" s="20" t="str">
        <f>IF(ISTEXT(Pivot!A92),Pivot!A92,B194)</f>
        <v>U.S. &amp; Canada</v>
      </c>
      <c r="C195" s="20" t="str">
        <f>IF(ISTEXT(Pivot!B92),Pivot!B92,C194)</f>
        <v>U.S. &amp; Canada</v>
      </c>
      <c r="D195" s="20" t="str">
        <f>IF(ISTEXT(Pivot!C92),Pivot!C92,D194)</f>
        <v>United States</v>
      </c>
      <c r="E195" s="20" t="str">
        <f>IF(ISTEXT(Pivot!D92),Pivot!D92,E194)</f>
        <v>Dallas Total</v>
      </c>
      <c r="F195" s="20" t="str">
        <f>IF(ISTEXT(Pivot!E92),Pivot!E92,"")</f>
        <v/>
      </c>
      <c r="G195" s="21" t="str">
        <f>IF(ISNUMBER(Pivot!F92),Pivot!F92,"")</f>
        <v/>
      </c>
      <c r="H195" s="21" t="str">
        <f>IF(ISNUMBER(Pivot!G92),Pivot!G92,"")</f>
        <v/>
      </c>
      <c r="I195" s="21" t="str">
        <f>IF(ISNUMBER(Pivot!H92),Pivot!H92,"")</f>
        <v/>
      </c>
    </row>
    <row r="196" spans="2:9" ht="15" customHeight="1" x14ac:dyDescent="0.15">
      <c r="B196" s="20" t="str">
        <f>IF(ISTEXT(Pivot!A93),Pivot!A93,B195)</f>
        <v>U.S. &amp; Canada</v>
      </c>
      <c r="C196" s="20" t="str">
        <f>IF(ISTEXT(Pivot!B93),Pivot!B93,C195)</f>
        <v>U.S. &amp; Canada</v>
      </c>
      <c r="D196" s="20" t="str">
        <f>IF(ISTEXT(Pivot!C93),Pivot!C93,D195)</f>
        <v>United States</v>
      </c>
      <c r="E196" s="20" t="str">
        <f>IF(ISTEXT(Pivot!D93),Pivot!D93,E195)</f>
        <v>Dallas Total</v>
      </c>
      <c r="F196" s="20" t="str">
        <f>IF(ISTEXT(Pivot!E93),Pivot!E93,"")</f>
        <v/>
      </c>
      <c r="G196" s="21" t="str">
        <f>IF(ISNUMBER(Pivot!F93),Pivot!F93,"")</f>
        <v/>
      </c>
      <c r="H196" s="21" t="str">
        <f>IF(ISNUMBER(Pivot!G93),Pivot!G93,"")</f>
        <v/>
      </c>
      <c r="I196" s="21" t="str">
        <f>IF(ISNUMBER(Pivot!H93),Pivot!H93,"")</f>
        <v/>
      </c>
    </row>
    <row r="197" spans="2:9" ht="15" customHeight="1" x14ac:dyDescent="0.15">
      <c r="B197" s="20" t="str">
        <f>IF(ISTEXT(Pivot!A94),Pivot!A94,B196)</f>
        <v>U.S. &amp; Canada</v>
      </c>
      <c r="C197" s="20" t="str">
        <f>IF(ISTEXT(Pivot!B94),Pivot!B94,C196)</f>
        <v>U.S. &amp; Canada</v>
      </c>
      <c r="D197" s="20" t="str">
        <f>IF(ISTEXT(Pivot!C94),Pivot!C94,D196)</f>
        <v>United States</v>
      </c>
      <c r="E197" s="20" t="str">
        <f>IF(ISTEXT(Pivot!D94),Pivot!D94,E196)</f>
        <v>Dallas Total</v>
      </c>
      <c r="F197" s="20" t="str">
        <f>IF(ISTEXT(Pivot!E94),Pivot!E94,"")</f>
        <v/>
      </c>
      <c r="G197" s="21" t="str">
        <f>IF(ISNUMBER(Pivot!F94),Pivot!F94,"")</f>
        <v/>
      </c>
      <c r="H197" s="21" t="str">
        <f>IF(ISNUMBER(Pivot!G94),Pivot!G94,"")</f>
        <v/>
      </c>
      <c r="I197" s="21" t="str">
        <f>IF(ISNUMBER(Pivot!H94),Pivot!H94,"")</f>
        <v/>
      </c>
    </row>
    <row r="198" spans="2:9" ht="15" customHeight="1" x14ac:dyDescent="0.15">
      <c r="B198" s="20" t="str">
        <f>IF(ISTEXT(Pivot!A95),Pivot!A95,B197)</f>
        <v>U.S. &amp; Canada</v>
      </c>
      <c r="C198" s="20" t="str">
        <f>IF(ISTEXT(Pivot!B95),Pivot!B95,C197)</f>
        <v>U.S. &amp; Canada</v>
      </c>
      <c r="D198" s="20" t="str">
        <f>IF(ISTEXT(Pivot!C95),Pivot!C95,D197)</f>
        <v>United States</v>
      </c>
      <c r="E198" s="20" t="str">
        <f>IF(ISTEXT(Pivot!D95),Pivot!D95,E197)</f>
        <v>Dallas Total</v>
      </c>
      <c r="F198" s="20" t="str">
        <f>IF(ISTEXT(Pivot!E95),Pivot!E95,"")</f>
        <v/>
      </c>
      <c r="G198" s="21" t="str">
        <f>IF(ISNUMBER(Pivot!F95),Pivot!F95,"")</f>
        <v/>
      </c>
      <c r="H198" s="21" t="str">
        <f>IF(ISNUMBER(Pivot!G95),Pivot!G95,"")</f>
        <v/>
      </c>
      <c r="I198" s="21" t="str">
        <f>IF(ISNUMBER(Pivot!H95),Pivot!H95,"")</f>
        <v/>
      </c>
    </row>
    <row r="199" spans="2:9" ht="15" customHeight="1" x14ac:dyDescent="0.15">
      <c r="B199" s="20" t="str">
        <f>IF(ISTEXT(Pivot!A96),Pivot!A96,B198)</f>
        <v>U.S. &amp; Canada</v>
      </c>
      <c r="C199" s="20" t="str">
        <f>IF(ISTEXT(Pivot!B96),Pivot!B96,C198)</f>
        <v>U.S. &amp; Canada</v>
      </c>
      <c r="D199" s="20" t="str">
        <f>IF(ISTEXT(Pivot!C96),Pivot!C96,D198)</f>
        <v>United States</v>
      </c>
      <c r="E199" s="20" t="str">
        <f>IF(ISTEXT(Pivot!D96),Pivot!D96,E198)</f>
        <v>Dallas Total</v>
      </c>
      <c r="F199" s="20" t="str">
        <f>IF(ISTEXT(Pivot!E96),Pivot!E96,"")</f>
        <v/>
      </c>
      <c r="G199" s="21" t="str">
        <f>IF(ISNUMBER(Pivot!F96),Pivot!F96,"")</f>
        <v/>
      </c>
      <c r="H199" s="21" t="str">
        <f>IF(ISNUMBER(Pivot!G96),Pivot!G96,"")</f>
        <v/>
      </c>
      <c r="I199" s="21" t="str">
        <f>IF(ISNUMBER(Pivot!H96),Pivot!H96,"")</f>
        <v/>
      </c>
    </row>
    <row r="200" spans="2:9" ht="15" customHeight="1" x14ac:dyDescent="0.15">
      <c r="B200" s="20" t="str">
        <f>IF(ISTEXT(Pivot!A97),Pivot!A97,B199)</f>
        <v>U.S. &amp; Canada</v>
      </c>
      <c r="C200" s="20" t="str">
        <f>IF(ISTEXT(Pivot!B97),Pivot!B97,C199)</f>
        <v>U.S. &amp; Canada</v>
      </c>
      <c r="D200" s="20" t="str">
        <f>IF(ISTEXT(Pivot!C97),Pivot!C97,D199)</f>
        <v>United States</v>
      </c>
      <c r="E200" s="20" t="str">
        <f>IF(ISTEXT(Pivot!D97),Pivot!D97,E199)</f>
        <v>Dallas Total</v>
      </c>
      <c r="F200" s="20" t="str">
        <f>IF(ISTEXT(Pivot!E97),Pivot!E97,"")</f>
        <v/>
      </c>
      <c r="G200" s="21" t="str">
        <f>IF(ISNUMBER(Pivot!F97),Pivot!F97,"")</f>
        <v/>
      </c>
      <c r="H200" s="21" t="str">
        <f>IF(ISNUMBER(Pivot!G97),Pivot!G97,"")</f>
        <v/>
      </c>
      <c r="I200" s="21" t="str">
        <f>IF(ISNUMBER(Pivot!H97),Pivot!H97,"")</f>
        <v/>
      </c>
    </row>
    <row r="201" spans="2:9" ht="15" customHeight="1" x14ac:dyDescent="0.15">
      <c r="B201" s="20" t="str">
        <f>IF(ISTEXT(Pivot!A98),Pivot!A98,B200)</f>
        <v>U.S. &amp; Canada</v>
      </c>
      <c r="C201" s="20" t="str">
        <f>IF(ISTEXT(Pivot!B98),Pivot!B98,C200)</f>
        <v>U.S. &amp; Canada</v>
      </c>
      <c r="D201" s="20" t="str">
        <f>IF(ISTEXT(Pivot!C98),Pivot!C98,D200)</f>
        <v>United States</v>
      </c>
      <c r="E201" s="20" t="str">
        <f>IF(ISTEXT(Pivot!D98),Pivot!D98,E200)</f>
        <v>Dallas Total</v>
      </c>
      <c r="F201" s="20" t="str">
        <f>IF(ISTEXT(Pivot!E98),Pivot!E98,"")</f>
        <v/>
      </c>
      <c r="G201" s="21" t="str">
        <f>IF(ISNUMBER(Pivot!F98),Pivot!F98,"")</f>
        <v/>
      </c>
      <c r="H201" s="21" t="str">
        <f>IF(ISNUMBER(Pivot!G98),Pivot!G98,"")</f>
        <v/>
      </c>
      <c r="I201" s="21" t="str">
        <f>IF(ISNUMBER(Pivot!H98),Pivot!H98,"")</f>
        <v/>
      </c>
    </row>
    <row r="202" spans="2:9" ht="15" customHeight="1" x14ac:dyDescent="0.15">
      <c r="B202" s="20" t="str">
        <f>IF(ISTEXT(Pivot!A99),Pivot!A99,B201)</f>
        <v>U.S. &amp; Canada</v>
      </c>
      <c r="C202" s="20" t="str">
        <f>IF(ISTEXT(Pivot!B99),Pivot!B99,C201)</f>
        <v>U.S. &amp; Canada</v>
      </c>
      <c r="D202" s="20" t="str">
        <f>IF(ISTEXT(Pivot!C99),Pivot!C99,D201)</f>
        <v>United States</v>
      </c>
      <c r="E202" s="20" t="str">
        <f>IF(ISTEXT(Pivot!D99),Pivot!D99,E201)</f>
        <v>Dallas Total</v>
      </c>
      <c r="F202" s="20" t="str">
        <f>IF(ISTEXT(Pivot!E99),Pivot!E99,"")</f>
        <v/>
      </c>
      <c r="G202" s="21" t="str">
        <f>IF(ISNUMBER(Pivot!F99),Pivot!F99,"")</f>
        <v/>
      </c>
      <c r="H202" s="21" t="str">
        <f>IF(ISNUMBER(Pivot!G99),Pivot!G99,"")</f>
        <v/>
      </c>
      <c r="I202" s="21" t="str">
        <f>IF(ISNUMBER(Pivot!H99),Pivot!H99,"")</f>
        <v/>
      </c>
    </row>
    <row r="203" spans="2:9" ht="15" customHeight="1" x14ac:dyDescent="0.15">
      <c r="B203" s="20" t="str">
        <f>IF(ISTEXT(Pivot!A100),Pivot!A100,B202)</f>
        <v>U.S. &amp; Canada</v>
      </c>
      <c r="C203" s="20" t="str">
        <f>IF(ISTEXT(Pivot!B100),Pivot!B100,C202)</f>
        <v>U.S. &amp; Canada</v>
      </c>
      <c r="D203" s="20" t="str">
        <f>IF(ISTEXT(Pivot!C100),Pivot!C100,D202)</f>
        <v>United States</v>
      </c>
      <c r="E203" s="20" t="str">
        <f>IF(ISTEXT(Pivot!D100),Pivot!D100,E202)</f>
        <v>Dallas Total</v>
      </c>
      <c r="F203" s="20" t="str">
        <f>IF(ISTEXT(Pivot!E100),Pivot!E100,"")</f>
        <v/>
      </c>
      <c r="G203" s="21" t="str">
        <f>IF(ISNUMBER(Pivot!F100),Pivot!F100,"")</f>
        <v/>
      </c>
      <c r="H203" s="21" t="str">
        <f>IF(ISNUMBER(Pivot!G100),Pivot!G100,"")</f>
        <v/>
      </c>
      <c r="I203" s="21" t="str">
        <f>IF(ISNUMBER(Pivot!H100),Pivot!H100,"")</f>
        <v/>
      </c>
    </row>
    <row r="204" spans="2:9" ht="15" customHeight="1" x14ac:dyDescent="0.15">
      <c r="B204" s="20" t="str">
        <f>IF(ISTEXT(Pivot!A101),Pivot!A101,B203)</f>
        <v>U.S. &amp; Canada</v>
      </c>
      <c r="C204" s="20" t="str">
        <f>IF(ISTEXT(Pivot!B101),Pivot!B101,C203)</f>
        <v>U.S. &amp; Canada</v>
      </c>
      <c r="D204" s="20" t="str">
        <f>IF(ISTEXT(Pivot!C101),Pivot!C101,D203)</f>
        <v>United States</v>
      </c>
      <c r="E204" s="20" t="str">
        <f>IF(ISTEXT(Pivot!D101),Pivot!D101,E203)</f>
        <v>Dallas Total</v>
      </c>
      <c r="F204" s="20" t="str">
        <f>IF(ISTEXT(Pivot!E101),Pivot!E101,"")</f>
        <v/>
      </c>
      <c r="G204" s="21" t="str">
        <f>IF(ISNUMBER(Pivot!F101),Pivot!F101,"")</f>
        <v/>
      </c>
      <c r="H204" s="21" t="str">
        <f>IF(ISNUMBER(Pivot!G101),Pivot!G101,"")</f>
        <v/>
      </c>
      <c r="I204" s="21" t="str">
        <f>IF(ISNUMBER(Pivot!H101),Pivot!H101,"")</f>
        <v/>
      </c>
    </row>
    <row r="205" spans="2:9" ht="15" customHeight="1" x14ac:dyDescent="0.15">
      <c r="B205" s="20" t="str">
        <f>IF(ISTEXT(Pivot!A102),Pivot!A102,B204)</f>
        <v>U.S. &amp; Canada</v>
      </c>
      <c r="C205" s="20" t="str">
        <f>IF(ISTEXT(Pivot!B102),Pivot!B102,C204)</f>
        <v>U.S. &amp; Canada</v>
      </c>
      <c r="D205" s="20" t="str">
        <f>IF(ISTEXT(Pivot!C102),Pivot!C102,D204)</f>
        <v>United States</v>
      </c>
      <c r="E205" s="20" t="str">
        <f>IF(ISTEXT(Pivot!D102),Pivot!D102,E204)</f>
        <v>Dallas Total</v>
      </c>
      <c r="F205" s="20" t="str">
        <f>IF(ISTEXT(Pivot!E102),Pivot!E102,"")</f>
        <v/>
      </c>
      <c r="G205" s="21" t="str">
        <f>IF(ISNUMBER(Pivot!F102),Pivot!F102,"")</f>
        <v/>
      </c>
      <c r="H205" s="21" t="str">
        <f>IF(ISNUMBER(Pivot!G102),Pivot!G102,"")</f>
        <v/>
      </c>
      <c r="I205" s="21" t="str">
        <f>IF(ISNUMBER(Pivot!H102),Pivot!H102,"")</f>
        <v/>
      </c>
    </row>
    <row r="206" spans="2:9" ht="15" customHeight="1" x14ac:dyDescent="0.15">
      <c r="B206" s="20" t="str">
        <f>IF(ISTEXT(Pivot!A103),Pivot!A103,B205)</f>
        <v>U.S. &amp; Canada</v>
      </c>
      <c r="C206" s="20" t="str">
        <f>IF(ISTEXT(Pivot!B103),Pivot!B103,C205)</f>
        <v>U.S. &amp; Canada</v>
      </c>
      <c r="D206" s="20" t="str">
        <f>IF(ISTEXT(Pivot!C103),Pivot!C103,D205)</f>
        <v>United States</v>
      </c>
      <c r="E206" s="20" t="str">
        <f>IF(ISTEXT(Pivot!D103),Pivot!D103,E205)</f>
        <v>Dallas Total</v>
      </c>
      <c r="F206" s="20" t="str">
        <f>IF(ISTEXT(Pivot!E103),Pivot!E103,"")</f>
        <v/>
      </c>
      <c r="G206" s="21" t="str">
        <f>IF(ISNUMBER(Pivot!F103),Pivot!F103,"")</f>
        <v/>
      </c>
      <c r="H206" s="21" t="str">
        <f>IF(ISNUMBER(Pivot!G103),Pivot!G103,"")</f>
        <v/>
      </c>
      <c r="I206" s="21" t="str">
        <f>IF(ISNUMBER(Pivot!H103),Pivot!H103,"")</f>
        <v/>
      </c>
    </row>
    <row r="207" spans="2:9" ht="15" customHeight="1" x14ac:dyDescent="0.15">
      <c r="B207" s="20" t="str">
        <f>IF(ISTEXT(Pivot!A104),Pivot!A104,B206)</f>
        <v>U.S. &amp; Canada</v>
      </c>
      <c r="C207" s="20" t="str">
        <f>IF(ISTEXT(Pivot!B104),Pivot!B104,C206)</f>
        <v>U.S. &amp; Canada</v>
      </c>
      <c r="D207" s="20" t="str">
        <f>IF(ISTEXT(Pivot!C104),Pivot!C104,D206)</f>
        <v>United States</v>
      </c>
      <c r="E207" s="20" t="str">
        <f>IF(ISTEXT(Pivot!D104),Pivot!D104,E206)</f>
        <v>Dallas Total</v>
      </c>
      <c r="F207" s="20" t="str">
        <f>IF(ISTEXT(Pivot!E104),Pivot!E104,"")</f>
        <v/>
      </c>
      <c r="G207" s="21" t="str">
        <f>IF(ISNUMBER(Pivot!F104),Pivot!F104,"")</f>
        <v/>
      </c>
      <c r="H207" s="21" t="str">
        <f>IF(ISNUMBER(Pivot!G104),Pivot!G104,"")</f>
        <v/>
      </c>
      <c r="I207" s="21" t="str">
        <f>IF(ISNUMBER(Pivot!H104),Pivot!H104,"")</f>
        <v/>
      </c>
    </row>
    <row r="208" spans="2:9" ht="15" customHeight="1" x14ac:dyDescent="0.15">
      <c r="B208" s="20" t="str">
        <f>IF(ISTEXT(Pivot!A105),Pivot!A105,B207)</f>
        <v>U.S. &amp; Canada</v>
      </c>
      <c r="C208" s="20" t="str">
        <f>IF(ISTEXT(Pivot!B105),Pivot!B105,C207)</f>
        <v>U.S. &amp; Canada</v>
      </c>
      <c r="D208" s="20" t="str">
        <f>IF(ISTEXT(Pivot!C105),Pivot!C105,D207)</f>
        <v>United States</v>
      </c>
      <c r="E208" s="20" t="str">
        <f>IF(ISTEXT(Pivot!D105),Pivot!D105,E207)</f>
        <v>Dallas Total</v>
      </c>
      <c r="F208" s="20" t="str">
        <f>IF(ISTEXT(Pivot!E105),Pivot!E105,"")</f>
        <v/>
      </c>
      <c r="G208" s="21" t="str">
        <f>IF(ISNUMBER(Pivot!F105),Pivot!F105,"")</f>
        <v/>
      </c>
      <c r="H208" s="21" t="str">
        <f>IF(ISNUMBER(Pivot!G105),Pivot!G105,"")</f>
        <v/>
      </c>
      <c r="I208" s="21" t="str">
        <f>IF(ISNUMBER(Pivot!H105),Pivot!H105,"")</f>
        <v/>
      </c>
    </row>
    <row r="209" spans="2:9" ht="15" customHeight="1" x14ac:dyDescent="0.15">
      <c r="B209" s="20" t="str">
        <f>IF(ISTEXT(Pivot!A106),Pivot!A106,B208)</f>
        <v>U.S. &amp; Canada</v>
      </c>
      <c r="C209" s="20" t="str">
        <f>IF(ISTEXT(Pivot!B106),Pivot!B106,C208)</f>
        <v>U.S. &amp; Canada</v>
      </c>
      <c r="D209" s="20" t="str">
        <f>IF(ISTEXT(Pivot!C106),Pivot!C106,D208)</f>
        <v>United States</v>
      </c>
      <c r="E209" s="20" t="str">
        <f>IF(ISTEXT(Pivot!D106),Pivot!D106,E208)</f>
        <v>Dallas Total</v>
      </c>
      <c r="F209" s="20" t="str">
        <f>IF(ISTEXT(Pivot!E106),Pivot!E106,"")</f>
        <v/>
      </c>
      <c r="G209" s="21" t="str">
        <f>IF(ISNUMBER(Pivot!F106),Pivot!F106,"")</f>
        <v/>
      </c>
      <c r="H209" s="21" t="str">
        <f>IF(ISNUMBER(Pivot!G106),Pivot!G106,"")</f>
        <v/>
      </c>
      <c r="I209" s="21" t="str">
        <f>IF(ISNUMBER(Pivot!H106),Pivot!H106,"")</f>
        <v/>
      </c>
    </row>
    <row r="210" spans="2:9" ht="15" customHeight="1" x14ac:dyDescent="0.15">
      <c r="B210" s="20" t="str">
        <f>IF(ISTEXT(Pivot!A107),Pivot!A107,B209)</f>
        <v>U.S. &amp; Canada</v>
      </c>
      <c r="C210" s="20" t="str">
        <f>IF(ISTEXT(Pivot!B107),Pivot!B107,C209)</f>
        <v>U.S. &amp; Canada</v>
      </c>
      <c r="D210" s="20" t="str">
        <f>IF(ISTEXT(Pivot!C107),Pivot!C107,D209)</f>
        <v>United States</v>
      </c>
      <c r="E210" s="20" t="str">
        <f>IF(ISTEXT(Pivot!D107),Pivot!D107,E209)</f>
        <v>Dallas Total</v>
      </c>
      <c r="F210" s="20" t="str">
        <f>IF(ISTEXT(Pivot!E107),Pivot!E107,"")</f>
        <v/>
      </c>
      <c r="G210" s="21" t="str">
        <f>IF(ISNUMBER(Pivot!F107),Pivot!F107,"")</f>
        <v/>
      </c>
      <c r="H210" s="21" t="str">
        <f>IF(ISNUMBER(Pivot!G107),Pivot!G107,"")</f>
        <v/>
      </c>
      <c r="I210" s="21" t="str">
        <f>IF(ISNUMBER(Pivot!H107),Pivot!H107,"")</f>
        <v/>
      </c>
    </row>
    <row r="211" spans="2:9" ht="15" customHeight="1" x14ac:dyDescent="0.15">
      <c r="B211" s="20" t="str">
        <f>IF(ISTEXT(Pivot!A108),Pivot!A108,B210)</f>
        <v>U.S. &amp; Canada</v>
      </c>
      <c r="C211" s="20" t="str">
        <f>IF(ISTEXT(Pivot!B108),Pivot!B108,C210)</f>
        <v>U.S. &amp; Canada</v>
      </c>
      <c r="D211" s="20" t="str">
        <f>IF(ISTEXT(Pivot!C108),Pivot!C108,D210)</f>
        <v>United States</v>
      </c>
      <c r="E211" s="20" t="str">
        <f>IF(ISTEXT(Pivot!D108),Pivot!D108,E210)</f>
        <v>Dallas Total</v>
      </c>
      <c r="F211" s="20" t="str">
        <f>IF(ISTEXT(Pivot!E108),Pivot!E108,"")</f>
        <v/>
      </c>
      <c r="G211" s="21" t="str">
        <f>IF(ISNUMBER(Pivot!F108),Pivot!F108,"")</f>
        <v/>
      </c>
      <c r="H211" s="21" t="str">
        <f>IF(ISNUMBER(Pivot!G108),Pivot!G108,"")</f>
        <v/>
      </c>
      <c r="I211" s="21" t="str">
        <f>IF(ISNUMBER(Pivot!H108),Pivot!H108,"")</f>
        <v/>
      </c>
    </row>
    <row r="212" spans="2:9" ht="15" customHeight="1" x14ac:dyDescent="0.15">
      <c r="B212" s="20" t="str">
        <f>IF(ISTEXT(Pivot!A109),Pivot!A109,B211)</f>
        <v>U.S. &amp; Canada</v>
      </c>
      <c r="C212" s="20" t="str">
        <f>IF(ISTEXT(Pivot!B109),Pivot!B109,C211)</f>
        <v>U.S. &amp; Canada</v>
      </c>
      <c r="D212" s="20" t="str">
        <f>IF(ISTEXT(Pivot!C109),Pivot!C109,D211)</f>
        <v>United States</v>
      </c>
      <c r="E212" s="20" t="str">
        <f>IF(ISTEXT(Pivot!D109),Pivot!D109,E211)</f>
        <v>Dallas Total</v>
      </c>
      <c r="F212" s="20" t="str">
        <f>IF(ISTEXT(Pivot!E109),Pivot!E109,"")</f>
        <v/>
      </c>
      <c r="G212" s="21" t="str">
        <f>IF(ISNUMBER(Pivot!F109),Pivot!F109,"")</f>
        <v/>
      </c>
      <c r="H212" s="21" t="str">
        <f>IF(ISNUMBER(Pivot!G109),Pivot!G109,"")</f>
        <v/>
      </c>
      <c r="I212" s="21" t="str">
        <f>IF(ISNUMBER(Pivot!H109),Pivot!H109,"")</f>
        <v/>
      </c>
    </row>
    <row r="213" spans="2:9" ht="15" customHeight="1" x14ac:dyDescent="0.15">
      <c r="B213" s="20" t="str">
        <f>IF(ISTEXT(Pivot!A110),Pivot!A110,B212)</f>
        <v>U.S. &amp; Canada</v>
      </c>
      <c r="C213" s="20" t="str">
        <f>IF(ISTEXT(Pivot!B110),Pivot!B110,C212)</f>
        <v>U.S. &amp; Canada</v>
      </c>
      <c r="D213" s="20" t="str">
        <f>IF(ISTEXT(Pivot!C110),Pivot!C110,D212)</f>
        <v>United States</v>
      </c>
      <c r="E213" s="20" t="str">
        <f>IF(ISTEXT(Pivot!D110),Pivot!D110,E212)</f>
        <v>Dallas Total</v>
      </c>
      <c r="F213" s="20" t="str">
        <f>IF(ISTEXT(Pivot!E110),Pivot!E110,"")</f>
        <v/>
      </c>
      <c r="G213" s="21" t="str">
        <f>IF(ISNUMBER(Pivot!F110),Pivot!F110,"")</f>
        <v/>
      </c>
      <c r="H213" s="21" t="str">
        <f>IF(ISNUMBER(Pivot!G110),Pivot!G110,"")</f>
        <v/>
      </c>
      <c r="I213" s="21" t="str">
        <f>IF(ISNUMBER(Pivot!H110),Pivot!H110,"")</f>
        <v/>
      </c>
    </row>
    <row r="214" spans="2:9" ht="15" customHeight="1" x14ac:dyDescent="0.15">
      <c r="B214" s="20" t="str">
        <f>IF(ISTEXT(Pivot!A111),Pivot!A111,B213)</f>
        <v>U.S. &amp; Canada</v>
      </c>
      <c r="C214" s="20" t="str">
        <f>IF(ISTEXT(Pivot!B111),Pivot!B111,C213)</f>
        <v>U.S. &amp; Canada</v>
      </c>
      <c r="D214" s="20" t="str">
        <f>IF(ISTEXT(Pivot!C111),Pivot!C111,D213)</f>
        <v>United States</v>
      </c>
      <c r="E214" s="20" t="str">
        <f>IF(ISTEXT(Pivot!D111),Pivot!D111,E213)</f>
        <v>Dallas Total</v>
      </c>
      <c r="F214" s="20" t="str">
        <f>IF(ISTEXT(Pivot!E111),Pivot!E111,"")</f>
        <v/>
      </c>
      <c r="G214" s="21" t="str">
        <f>IF(ISNUMBER(Pivot!F111),Pivot!F111,"")</f>
        <v/>
      </c>
      <c r="H214" s="21" t="str">
        <f>IF(ISNUMBER(Pivot!G111),Pivot!G111,"")</f>
        <v/>
      </c>
      <c r="I214" s="21" t="str">
        <f>IF(ISNUMBER(Pivot!H111),Pivot!H111,"")</f>
        <v/>
      </c>
    </row>
    <row r="215" spans="2:9" ht="15" customHeight="1" x14ac:dyDescent="0.15">
      <c r="B215" s="20" t="str">
        <f>IF(ISTEXT(Pivot!A112),Pivot!A112,B214)</f>
        <v>U.S. &amp; Canada</v>
      </c>
      <c r="C215" s="20" t="str">
        <f>IF(ISTEXT(Pivot!B112),Pivot!B112,C214)</f>
        <v>U.S. &amp; Canada</v>
      </c>
      <c r="D215" s="20" t="str">
        <f>IF(ISTEXT(Pivot!C112),Pivot!C112,D214)</f>
        <v>United States</v>
      </c>
      <c r="E215" s="20" t="str">
        <f>IF(ISTEXT(Pivot!D112),Pivot!D112,E214)</f>
        <v>Dallas Total</v>
      </c>
      <c r="F215" s="20" t="str">
        <f>IF(ISTEXT(Pivot!E112),Pivot!E112,"")</f>
        <v/>
      </c>
      <c r="G215" s="21" t="str">
        <f>IF(ISNUMBER(Pivot!F112),Pivot!F112,"")</f>
        <v/>
      </c>
      <c r="H215" s="21" t="str">
        <f>IF(ISNUMBER(Pivot!G112),Pivot!G112,"")</f>
        <v/>
      </c>
      <c r="I215" s="21" t="str">
        <f>IF(ISNUMBER(Pivot!H112),Pivot!H112,"")</f>
        <v/>
      </c>
    </row>
    <row r="216" spans="2:9" ht="15" customHeight="1" x14ac:dyDescent="0.15">
      <c r="B216" s="20" t="str">
        <f>IF(ISTEXT(Pivot!A113),Pivot!A113,B215)</f>
        <v>U.S. &amp; Canada</v>
      </c>
      <c r="C216" s="20" t="str">
        <f>IF(ISTEXT(Pivot!B113),Pivot!B113,C215)</f>
        <v>U.S. &amp; Canada</v>
      </c>
      <c r="D216" s="20" t="str">
        <f>IF(ISTEXT(Pivot!C113),Pivot!C113,D215)</f>
        <v>United States</v>
      </c>
      <c r="E216" s="20" t="str">
        <f>IF(ISTEXT(Pivot!D113),Pivot!D113,E215)</f>
        <v>Dallas Total</v>
      </c>
      <c r="F216" s="20" t="str">
        <f>IF(ISTEXT(Pivot!E113),Pivot!E113,"")</f>
        <v/>
      </c>
      <c r="G216" s="21" t="str">
        <f>IF(ISNUMBER(Pivot!F113),Pivot!F113,"")</f>
        <v/>
      </c>
      <c r="H216" s="21" t="str">
        <f>IF(ISNUMBER(Pivot!G113),Pivot!G113,"")</f>
        <v/>
      </c>
      <c r="I216" s="21" t="str">
        <f>IF(ISNUMBER(Pivot!H113),Pivot!H113,"")</f>
        <v/>
      </c>
    </row>
    <row r="217" spans="2:9" ht="15" customHeight="1" x14ac:dyDescent="0.15">
      <c r="B217" s="20" t="str">
        <f>IF(ISTEXT(Pivot!A114),Pivot!A114,B216)</f>
        <v>U.S. &amp; Canada</v>
      </c>
      <c r="C217" s="20" t="str">
        <f>IF(ISTEXT(Pivot!B114),Pivot!B114,C216)</f>
        <v>U.S. &amp; Canada</v>
      </c>
      <c r="D217" s="20" t="str">
        <f>IF(ISTEXT(Pivot!C114),Pivot!C114,D216)</f>
        <v>United States</v>
      </c>
      <c r="E217" s="20" t="str">
        <f>IF(ISTEXT(Pivot!D114),Pivot!D114,E216)</f>
        <v>Dallas Total</v>
      </c>
      <c r="F217" s="20" t="str">
        <f>IF(ISTEXT(Pivot!E114),Pivot!E114,"")</f>
        <v/>
      </c>
      <c r="G217" s="21" t="str">
        <f>IF(ISNUMBER(Pivot!F114),Pivot!F114,"")</f>
        <v/>
      </c>
      <c r="H217" s="21" t="str">
        <f>IF(ISNUMBER(Pivot!G114),Pivot!G114,"")</f>
        <v/>
      </c>
      <c r="I217" s="21" t="str">
        <f>IF(ISNUMBER(Pivot!H114),Pivot!H114,"")</f>
        <v/>
      </c>
    </row>
    <row r="218" spans="2:9" ht="15" customHeight="1" x14ac:dyDescent="0.15">
      <c r="B218" s="20" t="str">
        <f>IF(ISTEXT(Pivot!A115),Pivot!A115,B217)</f>
        <v>U.S. &amp; Canada</v>
      </c>
      <c r="C218" s="20" t="str">
        <f>IF(ISTEXT(Pivot!B115),Pivot!B115,C217)</f>
        <v>U.S. &amp; Canada</v>
      </c>
      <c r="D218" s="20" t="str">
        <f>IF(ISTEXT(Pivot!C115),Pivot!C115,D217)</f>
        <v>United States</v>
      </c>
      <c r="E218" s="20" t="str">
        <f>IF(ISTEXT(Pivot!D115),Pivot!D115,E217)</f>
        <v>Dallas Total</v>
      </c>
      <c r="F218" s="20" t="str">
        <f>IF(ISTEXT(Pivot!E115),Pivot!E115,"")</f>
        <v/>
      </c>
      <c r="G218" s="21" t="str">
        <f>IF(ISNUMBER(Pivot!F115),Pivot!F115,"")</f>
        <v/>
      </c>
      <c r="H218" s="21" t="str">
        <f>IF(ISNUMBER(Pivot!G115),Pivot!G115,"")</f>
        <v/>
      </c>
      <c r="I218" s="21" t="str">
        <f>IF(ISNUMBER(Pivot!H115),Pivot!H115,"")</f>
        <v/>
      </c>
    </row>
    <row r="219" spans="2:9" ht="15" customHeight="1" x14ac:dyDescent="0.15">
      <c r="B219" s="20" t="str">
        <f>IF(ISTEXT(Pivot!A116),Pivot!A116,B218)</f>
        <v>U.S. &amp; Canada</v>
      </c>
      <c r="C219" s="20" t="str">
        <f>IF(ISTEXT(Pivot!B116),Pivot!B116,C218)</f>
        <v>U.S. &amp; Canada</v>
      </c>
      <c r="D219" s="20" t="str">
        <f>IF(ISTEXT(Pivot!C116),Pivot!C116,D218)</f>
        <v>United States</v>
      </c>
      <c r="E219" s="20" t="str">
        <f>IF(ISTEXT(Pivot!D116),Pivot!D116,E218)</f>
        <v>Dallas Total</v>
      </c>
      <c r="F219" s="20" t="str">
        <f>IF(ISTEXT(Pivot!E116),Pivot!E116,"")</f>
        <v/>
      </c>
      <c r="G219" s="21" t="str">
        <f>IF(ISNUMBER(Pivot!F116),Pivot!F116,"")</f>
        <v/>
      </c>
      <c r="H219" s="21" t="str">
        <f>IF(ISNUMBER(Pivot!G116),Pivot!G116,"")</f>
        <v/>
      </c>
      <c r="I219" s="21" t="str">
        <f>IF(ISNUMBER(Pivot!H116),Pivot!H116,"")</f>
        <v/>
      </c>
    </row>
    <row r="220" spans="2:9" ht="15" customHeight="1" x14ac:dyDescent="0.15">
      <c r="B220" s="20" t="str">
        <f>IF(ISTEXT(Pivot!A117),Pivot!A117,B219)</f>
        <v>U.S. &amp; Canada</v>
      </c>
      <c r="C220" s="20" t="str">
        <f>IF(ISTEXT(Pivot!B117),Pivot!B117,C219)</f>
        <v>U.S. &amp; Canada</v>
      </c>
      <c r="D220" s="20" t="str">
        <f>IF(ISTEXT(Pivot!C117),Pivot!C117,D219)</f>
        <v>United States</v>
      </c>
      <c r="E220" s="20" t="str">
        <f>IF(ISTEXT(Pivot!D117),Pivot!D117,E219)</f>
        <v>Dallas Total</v>
      </c>
      <c r="F220" s="20" t="str">
        <f>IF(ISTEXT(Pivot!E117),Pivot!E117,"")</f>
        <v/>
      </c>
      <c r="G220" s="21" t="str">
        <f>IF(ISNUMBER(Pivot!F117),Pivot!F117,"")</f>
        <v/>
      </c>
      <c r="H220" s="21" t="str">
        <f>IF(ISNUMBER(Pivot!G117),Pivot!G117,"")</f>
        <v/>
      </c>
      <c r="I220" s="21" t="str">
        <f>IF(ISNUMBER(Pivot!H117),Pivot!H117,"")</f>
        <v/>
      </c>
    </row>
    <row r="221" spans="2:9" ht="15" customHeight="1" x14ac:dyDescent="0.15">
      <c r="B221" s="20" t="str">
        <f>IF(ISTEXT(Pivot!A118),Pivot!A118,B220)</f>
        <v>U.S. &amp; Canada</v>
      </c>
      <c r="C221" s="20" t="str">
        <f>IF(ISTEXT(Pivot!B118),Pivot!B118,C220)</f>
        <v>U.S. &amp; Canada</v>
      </c>
      <c r="D221" s="20" t="str">
        <f>IF(ISTEXT(Pivot!C118),Pivot!C118,D220)</f>
        <v>United States</v>
      </c>
      <c r="E221" s="20" t="str">
        <f>IF(ISTEXT(Pivot!D118),Pivot!D118,E220)</f>
        <v>Dallas Total</v>
      </c>
      <c r="F221" s="20" t="str">
        <f>IF(ISTEXT(Pivot!E118),Pivot!E118,"")</f>
        <v/>
      </c>
      <c r="G221" s="21" t="str">
        <f>IF(ISNUMBER(Pivot!F118),Pivot!F118,"")</f>
        <v/>
      </c>
      <c r="H221" s="21" t="str">
        <f>IF(ISNUMBER(Pivot!G118),Pivot!G118,"")</f>
        <v/>
      </c>
      <c r="I221" s="21" t="str">
        <f>IF(ISNUMBER(Pivot!H118),Pivot!H118,"")</f>
        <v/>
      </c>
    </row>
    <row r="222" spans="2:9" ht="15" customHeight="1" x14ac:dyDescent="0.15">
      <c r="B222" s="20" t="str">
        <f>IF(ISTEXT(Pivot!A119),Pivot!A119,B221)</f>
        <v>U.S. &amp; Canada</v>
      </c>
      <c r="C222" s="20" t="str">
        <f>IF(ISTEXT(Pivot!B119),Pivot!B119,C221)</f>
        <v>U.S. &amp; Canada</v>
      </c>
      <c r="D222" s="20" t="str">
        <f>IF(ISTEXT(Pivot!C119),Pivot!C119,D221)</f>
        <v>United States</v>
      </c>
      <c r="E222" s="20" t="str">
        <f>IF(ISTEXT(Pivot!D119),Pivot!D119,E221)</f>
        <v>Dallas Total</v>
      </c>
      <c r="F222" s="20" t="str">
        <f>IF(ISTEXT(Pivot!E119),Pivot!E119,"")</f>
        <v/>
      </c>
      <c r="G222" s="21" t="str">
        <f>IF(ISNUMBER(Pivot!F119),Pivot!F119,"")</f>
        <v/>
      </c>
      <c r="H222" s="21" t="str">
        <f>IF(ISNUMBER(Pivot!G119),Pivot!G119,"")</f>
        <v/>
      </c>
      <c r="I222" s="21" t="str">
        <f>IF(ISNUMBER(Pivot!H119),Pivot!H119,"")</f>
        <v/>
      </c>
    </row>
    <row r="223" spans="2:9" ht="15" customHeight="1" x14ac:dyDescent="0.15">
      <c r="B223" s="20" t="str">
        <f>IF(ISTEXT(Pivot!A120),Pivot!A120,B222)</f>
        <v>U.S. &amp; Canada</v>
      </c>
      <c r="C223" s="20" t="str">
        <f>IF(ISTEXT(Pivot!B120),Pivot!B120,C222)</f>
        <v>U.S. &amp; Canada</v>
      </c>
      <c r="D223" s="20" t="str">
        <f>IF(ISTEXT(Pivot!C120),Pivot!C120,D222)</f>
        <v>United States</v>
      </c>
      <c r="E223" s="20" t="str">
        <f>IF(ISTEXT(Pivot!D120),Pivot!D120,E222)</f>
        <v>Dallas Total</v>
      </c>
      <c r="F223" s="20" t="str">
        <f>IF(ISTEXT(Pivot!E120),Pivot!E120,"")</f>
        <v/>
      </c>
      <c r="G223" s="21" t="str">
        <f>IF(ISNUMBER(Pivot!F120),Pivot!F120,"")</f>
        <v/>
      </c>
      <c r="H223" s="21" t="str">
        <f>IF(ISNUMBER(Pivot!G120),Pivot!G120,"")</f>
        <v/>
      </c>
      <c r="I223" s="21" t="str">
        <f>IF(ISNUMBER(Pivot!H120),Pivot!H120,"")</f>
        <v/>
      </c>
    </row>
    <row r="224" spans="2:9" ht="15" customHeight="1" x14ac:dyDescent="0.15">
      <c r="B224" s="20" t="str">
        <f>IF(ISTEXT(Pivot!A121),Pivot!A121,B223)</f>
        <v>U.S. &amp; Canada</v>
      </c>
      <c r="C224" s="20" t="str">
        <f>IF(ISTEXT(Pivot!B121),Pivot!B121,C223)</f>
        <v>U.S. &amp; Canada</v>
      </c>
      <c r="D224" s="20" t="str">
        <f>IF(ISTEXT(Pivot!C121),Pivot!C121,D223)</f>
        <v>United States</v>
      </c>
      <c r="E224" s="20" t="str">
        <f>IF(ISTEXT(Pivot!D121),Pivot!D121,E223)</f>
        <v>Dallas Total</v>
      </c>
      <c r="F224" s="20" t="str">
        <f>IF(ISTEXT(Pivot!E121),Pivot!E121,"")</f>
        <v/>
      </c>
      <c r="G224" s="21" t="str">
        <f>IF(ISNUMBER(Pivot!F121),Pivot!F121,"")</f>
        <v/>
      </c>
      <c r="H224" s="21" t="str">
        <f>IF(ISNUMBER(Pivot!G121),Pivot!G121,"")</f>
        <v/>
      </c>
      <c r="I224" s="21" t="str">
        <f>IF(ISNUMBER(Pivot!H121),Pivot!H121,"")</f>
        <v/>
      </c>
    </row>
    <row r="225" spans="2:9" ht="15" customHeight="1" x14ac:dyDescent="0.15">
      <c r="B225" s="20" t="str">
        <f>IF(ISTEXT(Pivot!A122),Pivot!A122,B224)</f>
        <v>U.S. &amp; Canada</v>
      </c>
      <c r="C225" s="20" t="str">
        <f>IF(ISTEXT(Pivot!B122),Pivot!B122,C224)</f>
        <v>U.S. &amp; Canada</v>
      </c>
      <c r="D225" s="20" t="str">
        <f>IF(ISTEXT(Pivot!C122),Pivot!C122,D224)</f>
        <v>United States</v>
      </c>
      <c r="E225" s="20" t="str">
        <f>IF(ISTEXT(Pivot!D122),Pivot!D122,E224)</f>
        <v>Dallas Total</v>
      </c>
      <c r="F225" s="20" t="str">
        <f>IF(ISTEXT(Pivot!E122),Pivot!E122,"")</f>
        <v/>
      </c>
      <c r="G225" s="21" t="str">
        <f>IF(ISNUMBER(Pivot!F122),Pivot!F122,"")</f>
        <v/>
      </c>
      <c r="H225" s="21" t="str">
        <f>IF(ISNUMBER(Pivot!G122),Pivot!G122,"")</f>
        <v/>
      </c>
      <c r="I225" s="21" t="str">
        <f>IF(ISNUMBER(Pivot!H122),Pivot!H122,"")</f>
        <v/>
      </c>
    </row>
    <row r="226" spans="2:9" ht="15" customHeight="1" x14ac:dyDescent="0.15">
      <c r="B226" s="20" t="str">
        <f>IF(ISTEXT(Pivot!A123),Pivot!A123,B225)</f>
        <v>U.S. &amp; Canada</v>
      </c>
      <c r="C226" s="20" t="str">
        <f>IF(ISTEXT(Pivot!B123),Pivot!B123,C225)</f>
        <v>U.S. &amp; Canada</v>
      </c>
      <c r="D226" s="20" t="str">
        <f>IF(ISTEXT(Pivot!C123),Pivot!C123,D225)</f>
        <v>United States</v>
      </c>
      <c r="E226" s="20" t="str">
        <f>IF(ISTEXT(Pivot!D123),Pivot!D123,E225)</f>
        <v>Dallas Total</v>
      </c>
      <c r="F226" s="20" t="str">
        <f>IF(ISTEXT(Pivot!E123),Pivot!E123,"")</f>
        <v/>
      </c>
      <c r="G226" s="21" t="str">
        <f>IF(ISNUMBER(Pivot!F123),Pivot!F123,"")</f>
        <v/>
      </c>
      <c r="H226" s="21" t="str">
        <f>IF(ISNUMBER(Pivot!G123),Pivot!G123,"")</f>
        <v/>
      </c>
      <c r="I226" s="21" t="str">
        <f>IF(ISNUMBER(Pivot!H123),Pivot!H123,"")</f>
        <v/>
      </c>
    </row>
    <row r="227" spans="2:9" ht="15" customHeight="1" x14ac:dyDescent="0.15">
      <c r="B227" s="20" t="str">
        <f>IF(ISTEXT(Pivot!A124),Pivot!A124,B226)</f>
        <v>U.S. &amp; Canada</v>
      </c>
      <c r="C227" s="20" t="str">
        <f>IF(ISTEXT(Pivot!B124),Pivot!B124,C226)</f>
        <v>U.S. &amp; Canada</v>
      </c>
      <c r="D227" s="20" t="str">
        <f>IF(ISTEXT(Pivot!C124),Pivot!C124,D226)</f>
        <v>United States</v>
      </c>
      <c r="E227" s="20" t="str">
        <f>IF(ISTEXT(Pivot!D124),Pivot!D124,E226)</f>
        <v>Dallas Total</v>
      </c>
      <c r="F227" s="20" t="str">
        <f>IF(ISTEXT(Pivot!E124),Pivot!E124,"")</f>
        <v/>
      </c>
      <c r="G227" s="21" t="str">
        <f>IF(ISNUMBER(Pivot!F124),Pivot!F124,"")</f>
        <v/>
      </c>
      <c r="H227" s="21" t="str">
        <f>IF(ISNUMBER(Pivot!G124),Pivot!G124,"")</f>
        <v/>
      </c>
      <c r="I227" s="21" t="str">
        <f>IF(ISNUMBER(Pivot!H124),Pivot!H124,"")</f>
        <v/>
      </c>
    </row>
    <row r="228" spans="2:9" ht="15" customHeight="1" x14ac:dyDescent="0.15">
      <c r="B228" s="20" t="str">
        <f>IF(ISTEXT(Pivot!A125),Pivot!A125,B227)</f>
        <v>U.S. &amp; Canada</v>
      </c>
      <c r="C228" s="20" t="str">
        <f>IF(ISTEXT(Pivot!B125),Pivot!B125,C227)</f>
        <v>U.S. &amp; Canada</v>
      </c>
      <c r="D228" s="20" t="str">
        <f>IF(ISTEXT(Pivot!C125),Pivot!C125,D227)</f>
        <v>United States</v>
      </c>
      <c r="E228" s="20" t="str">
        <f>IF(ISTEXT(Pivot!D125),Pivot!D125,E227)</f>
        <v>Dallas Total</v>
      </c>
      <c r="F228" s="20" t="str">
        <f>IF(ISTEXT(Pivot!E125),Pivot!E125,"")</f>
        <v/>
      </c>
      <c r="G228" s="21" t="str">
        <f>IF(ISNUMBER(Pivot!F125),Pivot!F125,"")</f>
        <v/>
      </c>
      <c r="H228" s="21" t="str">
        <f>IF(ISNUMBER(Pivot!G125),Pivot!G125,"")</f>
        <v/>
      </c>
      <c r="I228" s="21" t="str">
        <f>IF(ISNUMBER(Pivot!H125),Pivot!H125,"")</f>
        <v/>
      </c>
    </row>
    <row r="229" spans="2:9" ht="15" customHeight="1" x14ac:dyDescent="0.15">
      <c r="B229" s="20" t="str">
        <f>IF(ISTEXT(Pivot!A126),Pivot!A126,B228)</f>
        <v>U.S. &amp; Canada</v>
      </c>
      <c r="C229" s="20" t="str">
        <f>IF(ISTEXT(Pivot!B126),Pivot!B126,C228)</f>
        <v>U.S. &amp; Canada</v>
      </c>
      <c r="D229" s="20" t="str">
        <f>IF(ISTEXT(Pivot!C126),Pivot!C126,D228)</f>
        <v>United States</v>
      </c>
      <c r="E229" s="20" t="str">
        <f>IF(ISTEXT(Pivot!D126),Pivot!D126,E228)</f>
        <v>Dallas Total</v>
      </c>
      <c r="F229" s="20" t="str">
        <f>IF(ISTEXT(Pivot!E126),Pivot!E126,"")</f>
        <v/>
      </c>
      <c r="G229" s="21" t="str">
        <f>IF(ISNUMBER(Pivot!F126),Pivot!F126,"")</f>
        <v/>
      </c>
      <c r="H229" s="21" t="str">
        <f>IF(ISNUMBER(Pivot!G126),Pivot!G126,"")</f>
        <v/>
      </c>
      <c r="I229" s="21" t="str">
        <f>IF(ISNUMBER(Pivot!H126),Pivot!H126,"")</f>
        <v/>
      </c>
    </row>
  </sheetData>
  <sheetProtection algorithmName="SHA-512" hashValue="nQ2OCCNOE/Imoo3rJ/3njzN/w6QaSOx57wAihkmIZeZOMlpNLi+aHpk1AcykG4X63GBy5CbtOerumUN2mfrvKw==" saltValue="lhZOXCt8i8xx221RFEmrHA==" spinCount="100000" sheet="1" objects="1" scenarios="1"/>
  <mergeCells count="6">
    <mergeCell ref="M1:O1"/>
    <mergeCell ref="L18:Q18"/>
    <mergeCell ref="L35:Q36"/>
    <mergeCell ref="L37:N37"/>
    <mergeCell ref="L2:M2"/>
    <mergeCell ref="N2:O2"/>
  </mergeCells>
  <dataValidations count="2">
    <dataValidation type="list" allowBlank="1" showInputMessage="1" showErrorMessage="1" sqref="L2" xr:uid="{00000000-0002-0000-0200-000000000000}">
      <formula1>Region</formula1>
    </dataValidation>
    <dataValidation type="list" allowBlank="1" showInputMessage="1" showErrorMessage="1" sqref="N2" xr:uid="{00000000-0002-0000-0200-000001000000}">
      <formula1>INDIRECT($J$2)</formula1>
    </dataValidation>
  </dataValidations>
  <hyperlinks>
    <hyperlink ref="L1" location="'Table of Contents'!A1" display="Home" xr:uid="{00000000-0004-0000-0200-000000000000}"/>
  </hyperlinks>
  <pageMargins left="0.75" right="0.75" top="1" bottom="1" header="0.5" footer="0.5"/>
  <pageSetup orientation="portrait" horizontalDpi="4294967292" verticalDpi="4294967292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B1:Y232"/>
  <sheetViews>
    <sheetView showGridLines="0" showRowColHeaders="0" workbookViewId="0">
      <selection activeCell="L18" sqref="L18:Q18"/>
    </sheetView>
  </sheetViews>
  <sheetFormatPr baseColWidth="10" defaultRowHeight="15" customHeight="1" x14ac:dyDescent="0.15"/>
  <cols>
    <col min="1" max="1" width="2.7109375" style="20" customWidth="1"/>
    <col min="2" max="2" width="10.140625" style="20" hidden="1" customWidth="1"/>
    <col min="3" max="3" width="10.5703125" style="43" hidden="1" customWidth="1"/>
    <col min="4" max="4" width="9.42578125" style="21" hidden="1" customWidth="1"/>
    <col min="5" max="5" width="10.28515625" style="21" hidden="1" customWidth="1"/>
    <col min="6" max="6" width="10.5703125" style="21" hidden="1" customWidth="1"/>
    <col min="7" max="9" width="9.5703125" style="21" hidden="1" customWidth="1"/>
    <col min="10" max="10" width="5" style="21" hidden="1" customWidth="1"/>
    <col min="11" max="11" width="2.7109375" style="20" customWidth="1"/>
    <col min="12" max="14" width="10.7109375" style="20" customWidth="1"/>
    <col min="15" max="16" width="10.7109375" style="20"/>
    <col min="17" max="17" width="9.5703125" style="20" customWidth="1"/>
    <col min="18" max="18" width="8.28515625" style="20" hidden="1" customWidth="1"/>
    <col min="19" max="19" width="8.7109375" style="20" hidden="1" customWidth="1"/>
    <col min="20" max="20" width="9.5703125" style="20" hidden="1" customWidth="1"/>
    <col min="21" max="16384" width="10.7109375" style="20"/>
  </cols>
  <sheetData>
    <row r="1" spans="2:20" ht="30" customHeight="1" x14ac:dyDescent="0.15">
      <c r="B1" s="35" t="str">
        <f>Pivot!A5</f>
        <v>Region</v>
      </c>
      <c r="C1" s="35" t="str">
        <f>Pivot!B5</f>
        <v>Sub Region</v>
      </c>
      <c r="D1" s="17" t="str">
        <f>Pivot!C5</f>
        <v>Country</v>
      </c>
      <c r="E1" s="17" t="str">
        <f>Pivot!D5</f>
        <v>Metro</v>
      </c>
      <c r="F1" s="18" t="s">
        <v>25</v>
      </c>
      <c r="G1" s="17" t="s">
        <v>35</v>
      </c>
      <c r="H1" s="17" t="s">
        <v>36</v>
      </c>
      <c r="I1" s="17" t="s">
        <v>37</v>
      </c>
      <c r="J1" s="17" t="s">
        <v>135</v>
      </c>
      <c r="L1" s="44" t="s">
        <v>70</v>
      </c>
      <c r="M1" s="203" t="s">
        <v>73</v>
      </c>
      <c r="N1" s="204"/>
      <c r="O1" s="204"/>
      <c r="P1" s="1"/>
      <c r="S1" s="20" t="s">
        <v>18</v>
      </c>
      <c r="T1" s="20" t="s">
        <v>19</v>
      </c>
    </row>
    <row r="2" spans="2:20" ht="20" customHeight="1" x14ac:dyDescent="0.15">
      <c r="B2" s="20" t="str">
        <f>IF(ISTEXT(Pivot!#REF!),Pivot!#REF!,B1)</f>
        <v>Region</v>
      </c>
      <c r="C2" s="20" t="str">
        <f>IF(ISTEXT(Pivot!#REF!),Pivot!#REF!,C1)</f>
        <v>Sub Region</v>
      </c>
      <c r="D2" s="20" t="str">
        <f>IF(ISTEXT(Pivot!#REF!),Pivot!#REF!,D1)</f>
        <v>Country</v>
      </c>
      <c r="E2" s="20" t="str">
        <f>IF(ISTEXT(Pivot!#REF!),Pivot!#REF!,E1)</f>
        <v>Metro</v>
      </c>
      <c r="F2" s="20" t="str">
        <f>IF(ISTEXT(Pivot!#REF!),Pivot!#REF!,"")</f>
        <v/>
      </c>
      <c r="G2" s="21" t="str">
        <f>IF(ISNUMBER(Pivot!#REF!),Pivot!#REF!,"")</f>
        <v/>
      </c>
      <c r="H2" s="21" t="str">
        <f>IF(ISNUMBER(Pivot!#REF!),Pivot!#REF!,"")</f>
        <v/>
      </c>
      <c r="I2" s="21" t="str">
        <f>IF(ISNUMBER(Pivot!#REF!),Pivot!#REF!,"")</f>
        <v/>
      </c>
      <c r="J2" s="21" t="str">
        <f>VLOOKUP(L2,RegionLKUP,2,FALSE)</f>
        <v>Europe</v>
      </c>
      <c r="L2" s="205" t="s">
        <v>42</v>
      </c>
      <c r="M2" s="206"/>
      <c r="N2" s="205" t="s">
        <v>12</v>
      </c>
      <c r="O2" s="206"/>
      <c r="S2" s="20">
        <f>MATCH($N$2,$E:$E,0)</f>
        <v>40</v>
      </c>
      <c r="T2" s="20">
        <f>MATCH(CONCATENATE($N$2," Total"),$E:$E,0)-1</f>
        <v>44</v>
      </c>
    </row>
    <row r="3" spans="2:20" ht="30" customHeight="1" x14ac:dyDescent="0.15">
      <c r="B3" s="20" t="str">
        <f>IF(ISTEXT(Pivot!#REF!),Pivot!#REF!,B2)</f>
        <v>Region</v>
      </c>
      <c r="C3" s="20" t="str">
        <f>IF(ISTEXT(Pivot!#REF!),Pivot!#REF!,C2)</f>
        <v>Sub Region</v>
      </c>
      <c r="D3" s="20" t="str">
        <f>IF(ISTEXT(Pivot!#REF!),Pivot!#REF!,D2)</f>
        <v>Country</v>
      </c>
      <c r="E3" s="20" t="str">
        <f>IF(ISTEXT(Pivot!#REF!),Pivot!#REF!,E2)</f>
        <v>Metro</v>
      </c>
      <c r="F3" s="20" t="str">
        <f>IF(ISTEXT(Pivot!#REF!),Pivot!#REF!,"")</f>
        <v/>
      </c>
      <c r="G3" s="21" t="str">
        <f>IF(ISNUMBER(Pivot!#REF!),Pivot!#REF!,"")</f>
        <v/>
      </c>
      <c r="H3" s="21" t="str">
        <f>IF(ISNUMBER(Pivot!#REF!),Pivot!#REF!,"")</f>
        <v/>
      </c>
      <c r="I3" s="21" t="str">
        <f>IF(ISNUMBER(Pivot!#REF!),Pivot!#REF!,"")</f>
        <v/>
      </c>
      <c r="L3" s="99" t="s">
        <v>25</v>
      </c>
      <c r="M3" s="100" t="str">
        <f>G1</f>
        <v>Fiber XC MRC</v>
      </c>
      <c r="N3" s="100" t="str">
        <f>H1</f>
        <v>Ethernet XC MRC</v>
      </c>
      <c r="O3" s="100" t="str">
        <f>I1</f>
        <v>Copper XC MRC</v>
      </c>
    </row>
    <row r="4" spans="2:20" ht="15" customHeight="1" x14ac:dyDescent="0.15">
      <c r="B4" s="20" t="str">
        <f>IF(ISTEXT(Pivot!#REF!),Pivot!#REF!,B3)</f>
        <v>Region</v>
      </c>
      <c r="C4" s="20" t="str">
        <f>IF(ISTEXT(Pivot!#REF!),Pivot!#REF!,C3)</f>
        <v>Sub Region</v>
      </c>
      <c r="D4" s="20" t="str">
        <f>IF(ISTEXT(Pivot!#REF!),Pivot!#REF!,D3)</f>
        <v>Country</v>
      </c>
      <c r="E4" s="20" t="str">
        <f>IF(ISTEXT(Pivot!#REF!),Pivot!#REF!,E3)</f>
        <v>Metro</v>
      </c>
      <c r="F4" s="20" t="str">
        <f>IF(ISTEXT(Pivot!#REF!),Pivot!#REF!,"")</f>
        <v/>
      </c>
      <c r="G4" s="21" t="str">
        <f>IF(ISNUMBER(Pivot!#REF!),Pivot!#REF!,"")</f>
        <v/>
      </c>
      <c r="H4" s="21" t="str">
        <f>IF(ISNUMBER(Pivot!#REF!),Pivot!#REF!,"")</f>
        <v/>
      </c>
      <c r="I4" s="21" t="str">
        <f>IF(ISNUMBER(Pivot!#REF!),Pivot!#REF!,"")</f>
        <v/>
      </c>
      <c r="L4" s="37" t="str">
        <f ca="1">IF(SUM($S$2,$R4)&lt;($T$2+1),INDIRECT(ADDRESS($S$2+$R4,6)),"")</f>
        <v>JTD</v>
      </c>
      <c r="M4" s="38">
        <f ca="1">IF(SUM($S$2,$R4)&lt;($T$2+1),INDIRECT(ADDRESS($S$2+$R4,7)),"")</f>
        <v>67</v>
      </c>
      <c r="N4" s="38" t="str">
        <f ca="1">IF(SUM($S$2,$R4)&lt;($T$2+1),INDIRECT(ADDRESS($S$2+$R4,8)),"")</f>
        <v/>
      </c>
      <c r="O4" s="38">
        <f ca="1">IF(SUM($S$2,$R4)&lt;($T$2+1),INDIRECT(ADDRESS($S$2+$R4,9)),"")</f>
        <v>45</v>
      </c>
      <c r="R4" s="20">
        <v>0</v>
      </c>
    </row>
    <row r="5" spans="2:20" ht="15" customHeight="1" x14ac:dyDescent="0.15">
      <c r="B5" s="20" t="str">
        <f>IF(ISTEXT(Pivot!#REF!),Pivot!#REF!,B4)</f>
        <v>Region</v>
      </c>
      <c r="C5" s="20" t="str">
        <f>IF(ISTEXT(Pivot!#REF!),Pivot!#REF!,C4)</f>
        <v>Sub Region</v>
      </c>
      <c r="D5" s="20" t="str">
        <f>IF(ISTEXT(Pivot!#REF!),Pivot!#REF!,D4)</f>
        <v>Country</v>
      </c>
      <c r="E5" s="20" t="str">
        <f>IF(ISTEXT(Pivot!#REF!),Pivot!#REF!,E4)</f>
        <v>Metro</v>
      </c>
      <c r="F5" s="20" t="str">
        <f>IF(ISTEXT(Pivot!#REF!),Pivot!#REF!,"")</f>
        <v/>
      </c>
      <c r="G5" s="21" t="str">
        <f>IF(ISNUMBER(Pivot!#REF!),Pivot!#REF!,"")</f>
        <v/>
      </c>
      <c r="H5" s="21" t="str">
        <f>IF(ISNUMBER(Pivot!#REF!),Pivot!#REF!,"")</f>
        <v/>
      </c>
      <c r="I5" s="21" t="str">
        <f>IF(ISNUMBER(Pivot!#REF!),Pivot!#REF!,"")</f>
        <v/>
      </c>
      <c r="L5" s="37" t="str">
        <f t="shared" ref="L5:L15" ca="1" si="0">IF(SUM($S$2,$R5)&lt;($T$2+1),INDIRECT(ADDRESS($S$2+$R5,6)),"")</f>
        <v>XZN</v>
      </c>
      <c r="M5" s="38">
        <f t="shared" ref="M5:M15" ca="1" si="1">IF(SUM($S$2,$R5)&lt;($T$2+1),INDIRECT(ADDRESS($S$2+$R5,7)),"")</f>
        <v>242</v>
      </c>
      <c r="N5" s="38">
        <f t="shared" ref="N5:N15" ca="1" si="2">IF(SUM($S$2,$R5)&lt;($T$2+1),INDIRECT(ADDRESS($S$2+$R5,8)),"")</f>
        <v>242</v>
      </c>
      <c r="O5" s="38">
        <f t="shared" ref="O5:O15" ca="1" si="3">IF(SUM($S$2,$R5)&lt;($T$2+1),INDIRECT(ADDRESS($S$2+$R5,9)),"")</f>
        <v>242</v>
      </c>
      <c r="R5" s="20">
        <v>1</v>
      </c>
    </row>
    <row r="6" spans="2:20" ht="15" customHeight="1" x14ac:dyDescent="0.15">
      <c r="B6" s="20" t="str">
        <f>IF(ISTEXT(Pivot!#REF!),Pivot!#REF!,B5)</f>
        <v>Region</v>
      </c>
      <c r="C6" s="20" t="str">
        <f>IF(ISTEXT(Pivot!#REF!),Pivot!#REF!,C5)</f>
        <v>Sub Region</v>
      </c>
      <c r="D6" s="20" t="str">
        <f>IF(ISTEXT(Pivot!#REF!),Pivot!#REF!,D5)</f>
        <v>Country</v>
      </c>
      <c r="E6" s="20" t="str">
        <f>IF(ISTEXT(Pivot!#REF!),Pivot!#REF!,E5)</f>
        <v>Metro</v>
      </c>
      <c r="F6" s="20" t="str">
        <f>IF(ISTEXT(Pivot!#REF!),Pivot!#REF!,"")</f>
        <v/>
      </c>
      <c r="G6" s="21" t="str">
        <f>IF(ISNUMBER(Pivot!#REF!),Pivot!#REF!,"")</f>
        <v/>
      </c>
      <c r="H6" s="21" t="str">
        <f>IF(ISNUMBER(Pivot!#REF!),Pivot!#REF!,"")</f>
        <v/>
      </c>
      <c r="I6" s="21" t="str">
        <f>IF(ISNUMBER(Pivot!#REF!),Pivot!#REF!,"")</f>
        <v/>
      </c>
      <c r="L6" s="37" t="str">
        <f t="shared" ca="1" si="0"/>
        <v>GLA</v>
      </c>
      <c r="M6" s="38">
        <f t="shared" ca="1" si="1"/>
        <v>55</v>
      </c>
      <c r="N6" s="38" t="str">
        <f t="shared" ca="1" si="2"/>
        <v/>
      </c>
      <c r="O6" s="38">
        <f t="shared" ca="1" si="3"/>
        <v>55</v>
      </c>
      <c r="R6" s="20">
        <v>2</v>
      </c>
    </row>
    <row r="7" spans="2:20" ht="15" customHeight="1" x14ac:dyDescent="0.15">
      <c r="B7" s="20" t="str">
        <f>IF(ISTEXT(Pivot!#REF!),Pivot!#REF!,B6)</f>
        <v>Region</v>
      </c>
      <c r="C7" s="20" t="str">
        <f>IF(ISTEXT(Pivot!#REF!),Pivot!#REF!,C6)</f>
        <v>Sub Region</v>
      </c>
      <c r="D7" s="20" t="str">
        <f>IF(ISTEXT(Pivot!#REF!),Pivot!#REF!,D6)</f>
        <v>Country</v>
      </c>
      <c r="E7" s="20" t="str">
        <f>IF(ISTEXT(Pivot!#REF!),Pivot!#REF!,E6)</f>
        <v>Metro</v>
      </c>
      <c r="F7" s="20" t="str">
        <f>IF(ISTEXT(Pivot!#REF!),Pivot!#REF!,"")</f>
        <v/>
      </c>
      <c r="G7" s="21" t="str">
        <f>IF(ISNUMBER(Pivot!#REF!),Pivot!#REF!,"")</f>
        <v/>
      </c>
      <c r="H7" s="21" t="str">
        <f>IF(ISNUMBER(Pivot!#REF!),Pivot!#REF!,"")</f>
        <v/>
      </c>
      <c r="I7" s="21" t="str">
        <f>IF(ISNUMBER(Pivot!#REF!),Pivot!#REF!,"")</f>
        <v/>
      </c>
      <c r="L7" s="37" t="str">
        <f t="shared" ca="1" si="0"/>
        <v>ZTI</v>
      </c>
      <c r="M7" s="38">
        <f t="shared" ca="1" si="1"/>
        <v>90.361445783132538</v>
      </c>
      <c r="N7" s="38">
        <f t="shared" ca="1" si="2"/>
        <v>137.5</v>
      </c>
      <c r="O7" s="38">
        <f t="shared" ca="1" si="3"/>
        <v>132.53012048192772</v>
      </c>
      <c r="R7" s="20">
        <v>3</v>
      </c>
    </row>
    <row r="8" spans="2:20" ht="15" customHeight="1" x14ac:dyDescent="0.15">
      <c r="B8" s="20" t="str">
        <f>IF(ISTEXT(Pivot!#REF!),Pivot!#REF!,B7)</f>
        <v>Region</v>
      </c>
      <c r="C8" s="20" t="str">
        <f>IF(ISTEXT(Pivot!#REF!),Pivot!#REF!,C7)</f>
        <v>Sub Region</v>
      </c>
      <c r="D8" s="20" t="str">
        <f>IF(ISTEXT(Pivot!#REF!),Pivot!#REF!,D7)</f>
        <v>Country</v>
      </c>
      <c r="E8" s="20" t="str">
        <f>IF(ISTEXT(Pivot!#REF!),Pivot!#REF!,E7)</f>
        <v>Metro</v>
      </c>
      <c r="F8" s="20" t="str">
        <f>IF(ISTEXT(Pivot!#REF!),Pivot!#REF!,"")</f>
        <v/>
      </c>
      <c r="G8" s="21" t="str">
        <f>IF(ISNUMBER(Pivot!#REF!),Pivot!#REF!,"")</f>
        <v/>
      </c>
      <c r="H8" s="21" t="str">
        <f>IF(ISNUMBER(Pivot!#REF!),Pivot!#REF!,"")</f>
        <v/>
      </c>
      <c r="I8" s="21" t="str">
        <f>IF(ISNUMBER(Pivot!#REF!),Pivot!#REF!,"")</f>
        <v/>
      </c>
      <c r="L8" s="37" t="str">
        <f t="shared" ca="1" si="0"/>
        <v>YEI</v>
      </c>
      <c r="M8" s="38">
        <f t="shared" ca="1" si="1"/>
        <v>250</v>
      </c>
      <c r="N8" s="38">
        <f t="shared" ca="1" si="2"/>
        <v>150</v>
      </c>
      <c r="O8" s="38">
        <f t="shared" ca="1" si="3"/>
        <v>75</v>
      </c>
      <c r="R8" s="20">
        <v>4</v>
      </c>
    </row>
    <row r="9" spans="2:20" ht="15" customHeight="1" x14ac:dyDescent="0.15">
      <c r="B9" s="20" t="str">
        <f>IF(ISTEXT(Pivot!#REF!),Pivot!#REF!,B8)</f>
        <v>Region</v>
      </c>
      <c r="C9" s="20" t="str">
        <f>IF(ISTEXT(Pivot!#REF!),Pivot!#REF!,C8)</f>
        <v>Sub Region</v>
      </c>
      <c r="D9" s="20" t="str">
        <f>IF(ISTEXT(Pivot!#REF!),Pivot!#REF!,D8)</f>
        <v>Country</v>
      </c>
      <c r="E9" s="20" t="str">
        <f>IF(ISTEXT(Pivot!#REF!),Pivot!#REF!,E8)</f>
        <v>Metro</v>
      </c>
      <c r="F9" s="20" t="str">
        <f>IF(ISTEXT(Pivot!#REF!),Pivot!#REF!,"")</f>
        <v/>
      </c>
      <c r="G9" s="21" t="str">
        <f>IF(ISNUMBER(Pivot!#REF!),Pivot!#REF!,"")</f>
        <v/>
      </c>
      <c r="H9" s="21" t="str">
        <f>IF(ISNUMBER(Pivot!#REF!),Pivot!#REF!,"")</f>
        <v/>
      </c>
      <c r="I9" s="21" t="str">
        <f>IF(ISNUMBER(Pivot!#REF!),Pivot!#REF!,"")</f>
        <v/>
      </c>
      <c r="L9" s="37" t="str">
        <f t="shared" ca="1" si="0"/>
        <v/>
      </c>
      <c r="M9" s="38" t="str">
        <f t="shared" ca="1" si="1"/>
        <v/>
      </c>
      <c r="N9" s="38" t="str">
        <f t="shared" ca="1" si="2"/>
        <v/>
      </c>
      <c r="O9" s="38" t="str">
        <f t="shared" ca="1" si="3"/>
        <v/>
      </c>
      <c r="R9" s="20">
        <v>5</v>
      </c>
    </row>
    <row r="10" spans="2:20" ht="15" customHeight="1" x14ac:dyDescent="0.15">
      <c r="B10" s="20" t="str">
        <f>IF(ISTEXT(Pivot!#REF!),Pivot!#REF!,B9)</f>
        <v>Region</v>
      </c>
      <c r="C10" s="20" t="str">
        <f>IF(ISTEXT(Pivot!#REF!),Pivot!#REF!,C9)</f>
        <v>Sub Region</v>
      </c>
      <c r="D10" s="20" t="str">
        <f>IF(ISTEXT(Pivot!#REF!),Pivot!#REF!,D9)</f>
        <v>Country</v>
      </c>
      <c r="E10" s="20" t="str">
        <f>IF(ISTEXT(Pivot!#REF!),Pivot!#REF!,E9)</f>
        <v>Metro</v>
      </c>
      <c r="F10" s="20" t="str">
        <f>IF(ISTEXT(Pivot!#REF!),Pivot!#REF!,"")</f>
        <v/>
      </c>
      <c r="G10" s="21" t="str">
        <f>IF(ISNUMBER(Pivot!#REF!),Pivot!#REF!,"")</f>
        <v/>
      </c>
      <c r="H10" s="21" t="str">
        <f>IF(ISNUMBER(Pivot!#REF!),Pivot!#REF!,"")</f>
        <v/>
      </c>
      <c r="I10" s="21" t="str">
        <f>IF(ISNUMBER(Pivot!#REF!),Pivot!#REF!,"")</f>
        <v/>
      </c>
      <c r="L10" s="37" t="str">
        <f t="shared" ca="1" si="0"/>
        <v/>
      </c>
      <c r="M10" s="38" t="str">
        <f t="shared" ca="1" si="1"/>
        <v/>
      </c>
      <c r="N10" s="38" t="str">
        <f t="shared" ca="1" si="2"/>
        <v/>
      </c>
      <c r="O10" s="38" t="str">
        <f t="shared" ca="1" si="3"/>
        <v/>
      </c>
      <c r="R10" s="20">
        <v>6</v>
      </c>
    </row>
    <row r="11" spans="2:20" ht="15" customHeight="1" x14ac:dyDescent="0.15">
      <c r="B11" s="20" t="str">
        <f>IF(ISTEXT(Pivot!#REF!),Pivot!#REF!,B10)</f>
        <v>Region</v>
      </c>
      <c r="C11" s="20" t="str">
        <f>IF(ISTEXT(Pivot!#REF!),Pivot!#REF!,C10)</f>
        <v>Sub Region</v>
      </c>
      <c r="D11" s="20" t="str">
        <f>IF(ISTEXT(Pivot!#REF!),Pivot!#REF!,D10)</f>
        <v>Country</v>
      </c>
      <c r="E11" s="20" t="str">
        <f>IF(ISTEXT(Pivot!#REF!),Pivot!#REF!,E10)</f>
        <v>Metro</v>
      </c>
      <c r="F11" s="20" t="str">
        <f>IF(ISTEXT(Pivot!#REF!),Pivot!#REF!,"")</f>
        <v/>
      </c>
      <c r="G11" s="21" t="str">
        <f>IF(ISNUMBER(Pivot!#REF!),Pivot!#REF!,"")</f>
        <v/>
      </c>
      <c r="H11" s="21" t="str">
        <f>IF(ISNUMBER(Pivot!#REF!),Pivot!#REF!,"")</f>
        <v/>
      </c>
      <c r="I11" s="21" t="str">
        <f>IF(ISNUMBER(Pivot!#REF!),Pivot!#REF!,"")</f>
        <v/>
      </c>
      <c r="L11" s="37" t="str">
        <f t="shared" ca="1" si="0"/>
        <v/>
      </c>
      <c r="M11" s="38" t="str">
        <f t="shared" ca="1" si="1"/>
        <v/>
      </c>
      <c r="N11" s="38" t="str">
        <f t="shared" ca="1" si="2"/>
        <v/>
      </c>
      <c r="O11" s="38" t="str">
        <f t="shared" ca="1" si="3"/>
        <v/>
      </c>
      <c r="R11" s="20">
        <v>7</v>
      </c>
    </row>
    <row r="12" spans="2:20" ht="15" customHeight="1" x14ac:dyDescent="0.15">
      <c r="B12" s="20" t="str">
        <f>IF(ISTEXT(Pivot!#REF!),Pivot!#REF!,B11)</f>
        <v>Region</v>
      </c>
      <c r="C12" s="20" t="str">
        <f>IF(ISTEXT(Pivot!#REF!),Pivot!#REF!,C11)</f>
        <v>Sub Region</v>
      </c>
      <c r="D12" s="20" t="str">
        <f>IF(ISTEXT(Pivot!#REF!),Pivot!#REF!,D11)</f>
        <v>Country</v>
      </c>
      <c r="E12" s="20" t="str">
        <f>IF(ISTEXT(Pivot!#REF!),Pivot!#REF!,E11)</f>
        <v>Metro</v>
      </c>
      <c r="F12" s="20" t="str">
        <f>IF(ISTEXT(Pivot!#REF!),Pivot!#REF!,"")</f>
        <v/>
      </c>
      <c r="G12" s="21" t="str">
        <f>IF(ISNUMBER(Pivot!#REF!),Pivot!#REF!,"")</f>
        <v/>
      </c>
      <c r="H12" s="21" t="str">
        <f>IF(ISNUMBER(Pivot!#REF!),Pivot!#REF!,"")</f>
        <v/>
      </c>
      <c r="I12" s="21" t="str">
        <f>IF(ISNUMBER(Pivot!#REF!),Pivot!#REF!,"")</f>
        <v/>
      </c>
      <c r="L12" s="37" t="str">
        <f t="shared" ca="1" si="0"/>
        <v/>
      </c>
      <c r="M12" s="38" t="str">
        <f t="shared" ca="1" si="1"/>
        <v/>
      </c>
      <c r="N12" s="38" t="str">
        <f t="shared" ca="1" si="2"/>
        <v/>
      </c>
      <c r="O12" s="38" t="str">
        <f t="shared" ca="1" si="3"/>
        <v/>
      </c>
      <c r="R12" s="20">
        <v>8</v>
      </c>
    </row>
    <row r="13" spans="2:20" ht="15" customHeight="1" x14ac:dyDescent="0.15">
      <c r="B13" s="20" t="str">
        <f>IF(ISTEXT(Pivot!#REF!),Pivot!#REF!,B12)</f>
        <v>Region</v>
      </c>
      <c r="C13" s="20" t="str">
        <f>IF(ISTEXT(Pivot!#REF!),Pivot!#REF!,C12)</f>
        <v>Sub Region</v>
      </c>
      <c r="D13" s="20" t="str">
        <f>IF(ISTEXT(Pivot!#REF!),Pivot!#REF!,D12)</f>
        <v>Country</v>
      </c>
      <c r="E13" s="20" t="str">
        <f>IF(ISTEXT(Pivot!#REF!),Pivot!#REF!,E12)</f>
        <v>Metro</v>
      </c>
      <c r="F13" s="20" t="str">
        <f>IF(ISTEXT(Pivot!#REF!),Pivot!#REF!,"")</f>
        <v/>
      </c>
      <c r="G13" s="21" t="str">
        <f>IF(ISNUMBER(Pivot!#REF!),Pivot!#REF!,"")</f>
        <v/>
      </c>
      <c r="H13" s="21" t="str">
        <f>IF(ISNUMBER(Pivot!#REF!),Pivot!#REF!,"")</f>
        <v/>
      </c>
      <c r="I13" s="21" t="str">
        <f>IF(ISNUMBER(Pivot!#REF!),Pivot!#REF!,"")</f>
        <v/>
      </c>
      <c r="L13" s="37" t="str">
        <f t="shared" ca="1" si="0"/>
        <v/>
      </c>
      <c r="M13" s="38" t="str">
        <f t="shared" ca="1" si="1"/>
        <v/>
      </c>
      <c r="N13" s="38" t="str">
        <f t="shared" ca="1" si="2"/>
        <v/>
      </c>
      <c r="O13" s="38" t="str">
        <f t="shared" ca="1" si="3"/>
        <v/>
      </c>
      <c r="R13" s="20">
        <v>9</v>
      </c>
    </row>
    <row r="14" spans="2:20" ht="15" customHeight="1" x14ac:dyDescent="0.15">
      <c r="B14" s="20" t="str">
        <f>IF(ISTEXT(Pivot!#REF!),Pivot!#REF!,B13)</f>
        <v>Region</v>
      </c>
      <c r="C14" s="20" t="str">
        <f>IF(ISTEXT(Pivot!#REF!),Pivot!#REF!,C13)</f>
        <v>Sub Region</v>
      </c>
      <c r="D14" s="20" t="str">
        <f>IF(ISTEXT(Pivot!#REF!),Pivot!#REF!,D13)</f>
        <v>Country</v>
      </c>
      <c r="E14" s="20" t="str">
        <f>IF(ISTEXT(Pivot!#REF!),Pivot!#REF!,E13)</f>
        <v>Metro</v>
      </c>
      <c r="F14" s="20" t="str">
        <f>IF(ISTEXT(Pivot!#REF!),Pivot!#REF!,"")</f>
        <v/>
      </c>
      <c r="G14" s="21" t="str">
        <f>IF(ISNUMBER(Pivot!#REF!),Pivot!#REF!,"")</f>
        <v/>
      </c>
      <c r="H14" s="21" t="str">
        <f>IF(ISNUMBER(Pivot!#REF!),Pivot!#REF!,"")</f>
        <v/>
      </c>
      <c r="I14" s="21" t="str">
        <f>IF(ISNUMBER(Pivot!#REF!),Pivot!#REF!,"")</f>
        <v/>
      </c>
      <c r="L14" s="37" t="str">
        <f t="shared" ca="1" si="0"/>
        <v/>
      </c>
      <c r="M14" s="38" t="str">
        <f t="shared" ca="1" si="1"/>
        <v/>
      </c>
      <c r="N14" s="38" t="str">
        <f t="shared" ca="1" si="2"/>
        <v/>
      </c>
      <c r="O14" s="38" t="str">
        <f t="shared" ca="1" si="3"/>
        <v/>
      </c>
      <c r="R14" s="20">
        <v>10</v>
      </c>
    </row>
    <row r="15" spans="2:20" ht="15" customHeight="1" x14ac:dyDescent="0.15">
      <c r="B15" s="20" t="str">
        <f>IF(ISTEXT(Pivot!#REF!),Pivot!#REF!,B14)</f>
        <v>Region</v>
      </c>
      <c r="C15" s="20" t="str">
        <f>IF(ISTEXT(Pivot!#REF!),Pivot!#REF!,C14)</f>
        <v>Sub Region</v>
      </c>
      <c r="D15" s="20" t="str">
        <f>IF(ISTEXT(Pivot!#REF!),Pivot!#REF!,D14)</f>
        <v>Country</v>
      </c>
      <c r="E15" s="20" t="str">
        <f>IF(ISTEXT(Pivot!#REF!),Pivot!#REF!,E14)</f>
        <v>Metro</v>
      </c>
      <c r="F15" s="20" t="str">
        <f>IF(ISTEXT(Pivot!#REF!),Pivot!#REF!,"")</f>
        <v/>
      </c>
      <c r="G15" s="21" t="str">
        <f>IF(ISNUMBER(Pivot!#REF!),Pivot!#REF!,"")</f>
        <v/>
      </c>
      <c r="H15" s="21" t="str">
        <f>IF(ISNUMBER(Pivot!#REF!),Pivot!#REF!,"")</f>
        <v/>
      </c>
      <c r="I15" s="21" t="str">
        <f>IF(ISNUMBER(Pivot!#REF!),Pivot!#REF!,"")</f>
        <v/>
      </c>
      <c r="L15" s="37" t="str">
        <f t="shared" ca="1" si="0"/>
        <v/>
      </c>
      <c r="M15" s="38" t="str">
        <f t="shared" ca="1" si="1"/>
        <v/>
      </c>
      <c r="N15" s="38" t="str">
        <f t="shared" ca="1" si="2"/>
        <v/>
      </c>
      <c r="O15" s="38" t="str">
        <f t="shared" ca="1" si="3"/>
        <v/>
      </c>
      <c r="R15" s="20">
        <v>11</v>
      </c>
    </row>
    <row r="16" spans="2:20" ht="15" customHeight="1" x14ac:dyDescent="0.15">
      <c r="B16" s="20" t="str">
        <f>IF(ISTEXT(Pivot!#REF!),Pivot!#REF!,B15)</f>
        <v>Region</v>
      </c>
      <c r="C16" s="20" t="str">
        <f>IF(ISTEXT(Pivot!#REF!),Pivot!#REF!,C15)</f>
        <v>Sub Region</v>
      </c>
      <c r="D16" s="20" t="str">
        <f>IF(ISTEXT(Pivot!#REF!),Pivot!#REF!,D15)</f>
        <v>Country</v>
      </c>
      <c r="E16" s="20" t="str">
        <f>IF(ISTEXT(Pivot!#REF!),Pivot!#REF!,E15)</f>
        <v>Metro</v>
      </c>
      <c r="F16" s="20" t="str">
        <f>IF(ISTEXT(Pivot!#REF!),Pivot!#REF!,"")</f>
        <v/>
      </c>
      <c r="G16" s="21" t="str">
        <f>IF(ISNUMBER(Pivot!#REF!),Pivot!#REF!,"")</f>
        <v/>
      </c>
      <c r="H16" s="21" t="str">
        <f>IF(ISNUMBER(Pivot!#REF!),Pivot!#REF!,"")</f>
        <v/>
      </c>
      <c r="I16" s="21" t="str">
        <f>IF(ISNUMBER(Pivot!#REF!),Pivot!#REF!,"")</f>
        <v/>
      </c>
    </row>
    <row r="17" spans="2:25" ht="15" customHeight="1" x14ac:dyDescent="0.15">
      <c r="B17" s="20" t="str">
        <f>IF(ISTEXT(Pivot!#REF!),Pivot!#REF!,B16)</f>
        <v>Region</v>
      </c>
      <c r="C17" s="20" t="str">
        <f>IF(ISTEXT(Pivot!#REF!),Pivot!#REF!,C16)</f>
        <v>Sub Region</v>
      </c>
      <c r="D17" s="20" t="str">
        <f>IF(ISTEXT(Pivot!#REF!),Pivot!#REF!,D16)</f>
        <v>Country</v>
      </c>
      <c r="E17" s="20" t="str">
        <f>IF(ISTEXT(Pivot!#REF!),Pivot!#REF!,E16)</f>
        <v>Metro</v>
      </c>
      <c r="F17" s="20" t="str">
        <f>IF(ISTEXT(Pivot!#REF!),Pivot!#REF!,"")</f>
        <v/>
      </c>
      <c r="G17" s="21" t="str">
        <f>IF(ISNUMBER(Pivot!#REF!),Pivot!#REF!,"")</f>
        <v/>
      </c>
      <c r="H17" s="21" t="str">
        <f>IF(ISNUMBER(Pivot!#REF!),Pivot!#REF!,"")</f>
        <v/>
      </c>
      <c r="I17" s="21" t="str">
        <f>IF(ISNUMBER(Pivot!#REF!),Pivot!#REF!,"")</f>
        <v/>
      </c>
    </row>
    <row r="18" spans="2:25" ht="15" customHeight="1" x14ac:dyDescent="0.15">
      <c r="B18" s="20" t="str">
        <f>IF(ISTEXT(Pivot!#REF!),Pivot!#REF!,B17)</f>
        <v>Region</v>
      </c>
      <c r="C18" s="20" t="str">
        <f>IF(ISTEXT(Pivot!#REF!),Pivot!#REF!,C17)</f>
        <v>Sub Region</v>
      </c>
      <c r="D18" s="20" t="str">
        <f>IF(ISTEXT(Pivot!#REF!),Pivot!#REF!,D17)</f>
        <v>Country</v>
      </c>
      <c r="E18" s="20" t="str">
        <f>IF(ISTEXT(Pivot!#REF!),Pivot!#REF!,E17)</f>
        <v>Metro</v>
      </c>
      <c r="F18" s="20" t="str">
        <f>IF(ISTEXT(Pivot!#REF!),Pivot!#REF!,"")</f>
        <v/>
      </c>
      <c r="G18" s="21" t="str">
        <f>IF(ISNUMBER(Pivot!#REF!),Pivot!#REF!,"")</f>
        <v/>
      </c>
      <c r="H18" s="21" t="str">
        <f>IF(ISNUMBER(Pivot!#REF!),Pivot!#REF!,"")</f>
        <v/>
      </c>
      <c r="I18" s="21" t="str">
        <f>IF(ISNUMBER(Pivot!#REF!),Pivot!#REF!,"")</f>
        <v/>
      </c>
      <c r="L18" s="191" t="str">
        <f>CONCATENATE("Cross Connects, ",N2)</f>
        <v>Cross Connects, Amsterdam</v>
      </c>
      <c r="M18" s="192"/>
      <c r="N18" s="192"/>
      <c r="O18" s="192"/>
      <c r="P18" s="192"/>
      <c r="Q18" s="193"/>
    </row>
    <row r="19" spans="2:25" ht="15" customHeight="1" x14ac:dyDescent="0.15">
      <c r="B19" s="20" t="str">
        <f>IF(ISTEXT(Pivot!#REF!),Pivot!#REF!,B18)</f>
        <v>Region</v>
      </c>
      <c r="C19" s="20" t="str">
        <f>IF(ISTEXT(Pivot!#REF!),Pivot!#REF!,C18)</f>
        <v>Sub Region</v>
      </c>
      <c r="D19" s="20" t="str">
        <f>IF(ISTEXT(Pivot!#REF!),Pivot!#REF!,D18)</f>
        <v>Country</v>
      </c>
      <c r="E19" s="20" t="str">
        <f>IF(ISTEXT(Pivot!#REF!),Pivot!#REF!,E18)</f>
        <v>Metro</v>
      </c>
      <c r="F19" s="20" t="str">
        <f>IF(ISTEXT(Pivot!#REF!),Pivot!#REF!,"")</f>
        <v/>
      </c>
      <c r="G19" s="21" t="str">
        <f>IF(ISNUMBER(Pivot!#REF!),Pivot!#REF!,"")</f>
        <v/>
      </c>
      <c r="H19" s="21" t="str">
        <f>IF(ISNUMBER(Pivot!#REF!),Pivot!#REF!,"")</f>
        <v/>
      </c>
      <c r="I19" s="21" t="str">
        <f>IF(ISNUMBER(Pivot!#REF!),Pivot!#REF!,"")</f>
        <v/>
      </c>
    </row>
    <row r="20" spans="2:25" ht="15" customHeight="1" x14ac:dyDescent="0.15">
      <c r="B20" s="20" t="str">
        <f>IF(ISTEXT(Pivot!#REF!),Pivot!#REF!,B19)</f>
        <v>Region</v>
      </c>
      <c r="C20" s="20" t="str">
        <f>IF(ISTEXT(Pivot!#REF!),Pivot!#REF!,C19)</f>
        <v>Sub Region</v>
      </c>
      <c r="D20" s="20" t="str">
        <f>IF(ISTEXT(Pivot!#REF!),Pivot!#REF!,D19)</f>
        <v>Country</v>
      </c>
      <c r="E20" s="20" t="str">
        <f>IF(ISTEXT(Pivot!#REF!),Pivot!#REF!,E19)</f>
        <v>Metro</v>
      </c>
      <c r="F20" s="20" t="str">
        <f>IF(ISTEXT(Pivot!#REF!),Pivot!#REF!,"")</f>
        <v/>
      </c>
      <c r="G20" s="21" t="str">
        <f>IF(ISNUMBER(Pivot!#REF!),Pivot!#REF!,"")</f>
        <v/>
      </c>
      <c r="H20" s="21" t="str">
        <f>IF(ISNUMBER(Pivot!#REF!),Pivot!#REF!,"")</f>
        <v/>
      </c>
      <c r="I20" s="21" t="str">
        <f>IF(ISNUMBER(Pivot!#REF!),Pivot!#REF!,"")</f>
        <v/>
      </c>
    </row>
    <row r="21" spans="2:25" ht="15" customHeight="1" x14ac:dyDescent="0.15">
      <c r="B21" s="20" t="str">
        <f>IF(ISTEXT(Pivot!#REF!),Pivot!#REF!,B20)</f>
        <v>Region</v>
      </c>
      <c r="C21" s="20" t="str">
        <f>IF(ISTEXT(Pivot!#REF!),Pivot!#REF!,C20)</f>
        <v>Sub Region</v>
      </c>
      <c r="D21" s="20" t="str">
        <f>IF(ISTEXT(Pivot!#REF!),Pivot!#REF!,D20)</f>
        <v>Country</v>
      </c>
      <c r="E21" s="20" t="str">
        <f>IF(ISTEXT(Pivot!#REF!),Pivot!#REF!,E20)</f>
        <v>Metro</v>
      </c>
      <c r="F21" s="20" t="str">
        <f>IF(ISTEXT(Pivot!#REF!),Pivot!#REF!,"")</f>
        <v/>
      </c>
      <c r="G21" s="21" t="str">
        <f>IF(ISNUMBER(Pivot!#REF!),Pivot!#REF!,"")</f>
        <v/>
      </c>
      <c r="H21" s="21" t="str">
        <f>IF(ISNUMBER(Pivot!#REF!),Pivot!#REF!,"")</f>
        <v/>
      </c>
      <c r="I21" s="21" t="str">
        <f>IF(ISNUMBER(Pivot!#REF!),Pivot!#REF!,"")</f>
        <v/>
      </c>
    </row>
    <row r="22" spans="2:25" ht="15" customHeight="1" x14ac:dyDescent="0.15">
      <c r="B22" s="20" t="str">
        <f>IF(ISTEXT(Pivot!#REF!),Pivot!#REF!,B21)</f>
        <v>Region</v>
      </c>
      <c r="C22" s="20" t="str">
        <f>IF(ISTEXT(Pivot!#REF!),Pivot!#REF!,C21)</f>
        <v>Sub Region</v>
      </c>
      <c r="D22" s="20" t="str">
        <f>IF(ISTEXT(Pivot!#REF!),Pivot!#REF!,D21)</f>
        <v>Country</v>
      </c>
      <c r="E22" s="20" t="str">
        <f>IF(ISTEXT(Pivot!#REF!),Pivot!#REF!,E21)</f>
        <v>Metro</v>
      </c>
      <c r="F22" s="20" t="str">
        <f>IF(ISTEXT(Pivot!#REF!),Pivot!#REF!,"")</f>
        <v/>
      </c>
      <c r="G22" s="21" t="str">
        <f>IF(ISNUMBER(Pivot!#REF!),Pivot!#REF!,"")</f>
        <v/>
      </c>
      <c r="H22" s="21" t="str">
        <f>IF(ISNUMBER(Pivot!#REF!),Pivot!#REF!,"")</f>
        <v/>
      </c>
      <c r="I22" s="21" t="str">
        <f>IF(ISNUMBER(Pivot!#REF!),Pivot!#REF!,"")</f>
        <v/>
      </c>
    </row>
    <row r="23" spans="2:25" ht="15" customHeight="1" x14ac:dyDescent="0.15">
      <c r="B23" s="20" t="str">
        <f>IF(ISTEXT(Pivot!#REF!),Pivot!#REF!,B22)</f>
        <v>Region</v>
      </c>
      <c r="C23" s="20" t="str">
        <f>IF(ISTEXT(Pivot!#REF!),Pivot!#REF!,C22)</f>
        <v>Sub Region</v>
      </c>
      <c r="D23" s="20" t="str">
        <f>IF(ISTEXT(Pivot!#REF!),Pivot!#REF!,D22)</f>
        <v>Country</v>
      </c>
      <c r="E23" s="20" t="str">
        <f>IF(ISTEXT(Pivot!#REF!),Pivot!#REF!,E22)</f>
        <v>Metro</v>
      </c>
      <c r="F23" s="20" t="str">
        <f>IF(ISTEXT(Pivot!#REF!),Pivot!#REF!,"")</f>
        <v/>
      </c>
      <c r="G23" s="21" t="str">
        <f>IF(ISNUMBER(Pivot!#REF!),Pivot!#REF!,"")</f>
        <v/>
      </c>
      <c r="H23" s="21" t="str">
        <f>IF(ISNUMBER(Pivot!#REF!),Pivot!#REF!,"")</f>
        <v/>
      </c>
      <c r="I23" s="21" t="str">
        <f>IF(ISNUMBER(Pivot!#REF!),Pivot!#REF!,"")</f>
        <v/>
      </c>
    </row>
    <row r="24" spans="2:25" ht="15" customHeight="1" x14ac:dyDescent="0.15">
      <c r="B24" s="20" t="str">
        <f>IF(ISTEXT(Pivot!#REF!),Pivot!#REF!,B23)</f>
        <v>Region</v>
      </c>
      <c r="C24" s="20" t="str">
        <f>IF(ISTEXT(Pivot!#REF!),Pivot!#REF!,C23)</f>
        <v>Sub Region</v>
      </c>
      <c r="D24" s="20" t="str">
        <f>IF(ISTEXT(Pivot!#REF!),Pivot!#REF!,D23)</f>
        <v>Country</v>
      </c>
      <c r="E24" s="20" t="str">
        <f>IF(ISTEXT(Pivot!#REF!),Pivot!#REF!,E23)</f>
        <v>Metro</v>
      </c>
      <c r="F24" s="20" t="str">
        <f>IF(ISTEXT(Pivot!#REF!),Pivot!#REF!,"")</f>
        <v/>
      </c>
      <c r="G24" s="21" t="str">
        <f>IF(ISNUMBER(Pivot!#REF!),Pivot!#REF!,"")</f>
        <v/>
      </c>
      <c r="H24" s="21" t="str">
        <f>IF(ISNUMBER(Pivot!#REF!),Pivot!#REF!,"")</f>
        <v/>
      </c>
      <c r="I24" s="21" t="str">
        <f>IF(ISNUMBER(Pivot!#REF!),Pivot!#REF!,"")</f>
        <v/>
      </c>
    </row>
    <row r="25" spans="2:25" ht="15" customHeight="1" x14ac:dyDescent="0.15">
      <c r="B25" s="20" t="str">
        <f>IF(ISTEXT(Pivot!#REF!),Pivot!#REF!,B24)</f>
        <v>Region</v>
      </c>
      <c r="C25" s="20" t="str">
        <f>IF(ISTEXT(Pivot!#REF!),Pivot!#REF!,C24)</f>
        <v>Sub Region</v>
      </c>
      <c r="D25" s="20" t="str">
        <f>IF(ISTEXT(Pivot!#REF!),Pivot!#REF!,D24)</f>
        <v>Country</v>
      </c>
      <c r="E25" s="20" t="str">
        <f>IF(ISTEXT(Pivot!#REF!),Pivot!#REF!,E24)</f>
        <v>Metro</v>
      </c>
      <c r="F25" s="20" t="str">
        <f>IF(ISTEXT(Pivot!#REF!),Pivot!#REF!,"")</f>
        <v/>
      </c>
      <c r="G25" s="21" t="str">
        <f>IF(ISNUMBER(Pivot!#REF!),Pivot!#REF!,"")</f>
        <v/>
      </c>
      <c r="H25" s="21" t="str">
        <f>IF(ISNUMBER(Pivot!#REF!),Pivot!#REF!,"")</f>
        <v/>
      </c>
      <c r="I25" s="21" t="str">
        <f>IF(ISNUMBER(Pivot!#REF!),Pivot!#REF!,"")</f>
        <v/>
      </c>
    </row>
    <row r="26" spans="2:25" ht="15" customHeight="1" x14ac:dyDescent="0.15">
      <c r="B26" s="20" t="str">
        <f>IF(ISTEXT(Pivot!A6),Pivot!A6,B25)</f>
        <v>Europe</v>
      </c>
      <c r="C26" s="20" t="str">
        <f>IF(ISTEXT(Pivot!B6),Pivot!B6,C25)</f>
        <v>Western Europe</v>
      </c>
      <c r="D26" s="20" t="str">
        <f>IF(ISTEXT(Pivot!#REF!),Pivot!#REF!,D25)</f>
        <v>Country</v>
      </c>
      <c r="E26" s="20" t="str">
        <f>IF(ISTEXT(Pivot!#REF!),Pivot!#REF!,E25)</f>
        <v>Metro</v>
      </c>
      <c r="F26" s="20" t="str">
        <f>IF(ISTEXT(Pivot!#REF!),Pivot!#REF!,"")</f>
        <v/>
      </c>
      <c r="G26" s="21" t="str">
        <f>IF(ISNUMBER(Pivot!#REF!),Pivot!#REF!,"")</f>
        <v/>
      </c>
      <c r="H26" s="21" t="str">
        <f>IF(ISNUMBER(Pivot!#REF!),Pivot!#REF!,"")</f>
        <v/>
      </c>
      <c r="I26" s="21" t="str">
        <f>IF(ISNUMBER(Pivot!#REF!),Pivot!#REF!,"")</f>
        <v/>
      </c>
    </row>
    <row r="27" spans="2:25" ht="15" customHeight="1" x14ac:dyDescent="0.15">
      <c r="B27" s="20" t="str">
        <f>IF(ISTEXT(Pivot!#REF!),Pivot!#REF!,B26)</f>
        <v>Europe</v>
      </c>
      <c r="C27" s="20" t="str">
        <f>IF(ISTEXT(Pivot!#REF!),Pivot!#REF!,C26)</f>
        <v>Western Europe</v>
      </c>
      <c r="D27" s="20" t="str">
        <f>IF(ISTEXT(Pivot!#REF!),Pivot!#REF!,D26)</f>
        <v>Country</v>
      </c>
      <c r="E27" s="20" t="str">
        <f>IF(ISTEXT(Pivot!#REF!),Pivot!#REF!,E26)</f>
        <v>Metro</v>
      </c>
      <c r="F27" s="20" t="str">
        <f>IF(ISTEXT(Pivot!#REF!),Pivot!#REF!,"")</f>
        <v/>
      </c>
      <c r="G27" s="21" t="str">
        <f>IF(ISNUMBER(Pivot!#REF!),Pivot!#REF!,"")</f>
        <v/>
      </c>
      <c r="H27" s="21" t="str">
        <f>IF(ISNUMBER(Pivot!#REF!),Pivot!#REF!,"")</f>
        <v/>
      </c>
      <c r="I27" s="21" t="str">
        <f>IF(ISNUMBER(Pivot!#REF!),Pivot!#REF!,"")</f>
        <v/>
      </c>
    </row>
    <row r="28" spans="2:25" ht="15" customHeight="1" x14ac:dyDescent="0.15">
      <c r="B28" s="20" t="str">
        <f>IF(ISTEXT(Pivot!#REF!),Pivot!#REF!,B27)</f>
        <v>Europe</v>
      </c>
      <c r="C28" s="20" t="str">
        <f>IF(ISTEXT(Pivot!#REF!),Pivot!#REF!,C27)</f>
        <v>Western Europe</v>
      </c>
      <c r="D28" s="20" t="str">
        <f>IF(ISTEXT(Pivot!#REF!),Pivot!#REF!,D27)</f>
        <v>Country</v>
      </c>
      <c r="E28" s="20" t="str">
        <f>IF(ISTEXT(Pivot!#REF!),Pivot!#REF!,E27)</f>
        <v>Metro</v>
      </c>
      <c r="F28" s="20" t="str">
        <f>IF(ISTEXT(Pivot!#REF!),Pivot!#REF!,"")</f>
        <v/>
      </c>
      <c r="G28" s="21" t="str">
        <f>IF(ISNUMBER(Pivot!#REF!),Pivot!#REF!,"")</f>
        <v/>
      </c>
      <c r="H28" s="21" t="str">
        <f>IF(ISNUMBER(Pivot!#REF!),Pivot!#REF!,"")</f>
        <v/>
      </c>
      <c r="I28" s="21" t="str">
        <f>IF(ISNUMBER(Pivot!#REF!),Pivot!#REF!,"")</f>
        <v/>
      </c>
    </row>
    <row r="29" spans="2:25" ht="15" customHeight="1" x14ac:dyDescent="0.15">
      <c r="B29" s="20" t="str">
        <f>IF(ISTEXT(Pivot!#REF!),Pivot!#REF!,B28)</f>
        <v>Europe</v>
      </c>
      <c r="C29" s="20" t="str">
        <f>IF(ISTEXT(Pivot!#REF!),Pivot!#REF!,C28)</f>
        <v>Western Europe</v>
      </c>
      <c r="D29" s="20" t="str">
        <f>IF(ISTEXT(Pivot!#REF!),Pivot!#REF!,D28)</f>
        <v>Country</v>
      </c>
      <c r="E29" s="20" t="str">
        <f>IF(ISTEXT(Pivot!#REF!),Pivot!#REF!,E28)</f>
        <v>Metro</v>
      </c>
      <c r="F29" s="20" t="str">
        <f>IF(ISTEXT(Pivot!#REF!),Pivot!#REF!,"")</f>
        <v/>
      </c>
      <c r="G29" s="21" t="str">
        <f>IF(ISNUMBER(Pivot!#REF!),Pivot!#REF!,"")</f>
        <v/>
      </c>
      <c r="H29" s="21" t="str">
        <f>IF(ISNUMBER(Pivot!#REF!),Pivot!#REF!,"")</f>
        <v/>
      </c>
      <c r="I29" s="21" t="str">
        <f>IF(ISNUMBER(Pivot!#REF!),Pivot!#REF!,"")</f>
        <v/>
      </c>
    </row>
    <row r="30" spans="2:25" ht="15" customHeight="1" x14ac:dyDescent="0.15">
      <c r="B30" s="20" t="str">
        <f>IF(ISTEXT(Pivot!#REF!),Pivot!#REF!,B29)</f>
        <v>Europe</v>
      </c>
      <c r="C30" s="20" t="str">
        <f>IF(ISTEXT(Pivot!#REF!),Pivot!#REF!,C29)</f>
        <v>Western Europe</v>
      </c>
      <c r="D30" s="20" t="str">
        <f>IF(ISTEXT(Pivot!#REF!),Pivot!#REF!,D29)</f>
        <v>Country</v>
      </c>
      <c r="E30" s="20" t="str">
        <f>IF(ISTEXT(Pivot!#REF!),Pivot!#REF!,E29)</f>
        <v>Metro</v>
      </c>
      <c r="F30" s="20" t="str">
        <f>IF(ISTEXT(Pivot!#REF!),Pivot!#REF!,"")</f>
        <v/>
      </c>
      <c r="G30" s="21" t="str">
        <f>IF(ISNUMBER(Pivot!#REF!),Pivot!#REF!,"")</f>
        <v/>
      </c>
      <c r="H30" s="21" t="str">
        <f>IF(ISNUMBER(Pivot!#REF!),Pivot!#REF!,"")</f>
        <v/>
      </c>
      <c r="I30" s="21" t="str">
        <f>IF(ISNUMBER(Pivot!#REF!),Pivot!#REF!,"")</f>
        <v/>
      </c>
    </row>
    <row r="31" spans="2:25" ht="15" customHeight="1" x14ac:dyDescent="0.15">
      <c r="B31" s="20" t="str">
        <f>IF(ISTEXT(Pivot!#REF!),Pivot!#REF!,B30)</f>
        <v>Europe</v>
      </c>
      <c r="C31" s="20" t="str">
        <f>IF(ISTEXT(Pivot!#REF!),Pivot!#REF!,C30)</f>
        <v>Western Europe</v>
      </c>
      <c r="D31" s="20" t="str">
        <f>IF(ISTEXT(Pivot!#REF!),Pivot!#REF!,D30)</f>
        <v>Country</v>
      </c>
      <c r="E31" s="20" t="str">
        <f>IF(ISTEXT(Pivot!#REF!),Pivot!#REF!,E30)</f>
        <v>Metro</v>
      </c>
      <c r="F31" s="20" t="str">
        <f>IF(ISTEXT(Pivot!#REF!),Pivot!#REF!,"")</f>
        <v/>
      </c>
      <c r="G31" s="21" t="str">
        <f>IF(ISNUMBER(Pivot!#REF!),Pivot!#REF!,"")</f>
        <v/>
      </c>
      <c r="H31" s="21" t="str">
        <f>IF(ISNUMBER(Pivot!#REF!),Pivot!#REF!,"")</f>
        <v/>
      </c>
      <c r="I31" s="21" t="str">
        <f>IF(ISNUMBER(Pivot!#REF!),Pivot!#REF!,"")</f>
        <v/>
      </c>
      <c r="Y31" s="118"/>
    </row>
    <row r="32" spans="2:25" ht="15" customHeight="1" x14ac:dyDescent="0.15">
      <c r="B32" s="20" t="str">
        <f>IF(ISTEXT(Pivot!#REF!),Pivot!#REF!,B31)</f>
        <v>Europe</v>
      </c>
      <c r="C32" s="20" t="str">
        <f>IF(ISTEXT(Pivot!#REF!),Pivot!#REF!,C31)</f>
        <v>Western Europe</v>
      </c>
      <c r="D32" s="20" t="str">
        <f>IF(ISTEXT(Pivot!#REF!),Pivot!#REF!,D31)</f>
        <v>Country</v>
      </c>
      <c r="E32" s="20" t="str">
        <f>IF(ISTEXT(Pivot!#REF!),Pivot!#REF!,E31)</f>
        <v>Metro</v>
      </c>
      <c r="F32" s="20" t="str">
        <f>IF(ISTEXT(Pivot!#REF!),Pivot!#REF!,"")</f>
        <v/>
      </c>
      <c r="G32" s="21" t="str">
        <f>IF(ISNUMBER(Pivot!#REF!),Pivot!#REF!,"")</f>
        <v/>
      </c>
      <c r="H32" s="21" t="str">
        <f>IF(ISNUMBER(Pivot!#REF!),Pivot!#REF!,"")</f>
        <v/>
      </c>
      <c r="I32" s="21" t="str">
        <f>IF(ISNUMBER(Pivot!#REF!),Pivot!#REF!,"")</f>
        <v/>
      </c>
    </row>
    <row r="33" spans="2:17" ht="15" customHeight="1" x14ac:dyDescent="0.15">
      <c r="B33" s="20" t="str">
        <f>IF(ISTEXT(Pivot!#REF!),Pivot!#REF!,B32)</f>
        <v>Europe</v>
      </c>
      <c r="C33" s="20" t="str">
        <f>IF(ISTEXT(Pivot!#REF!),Pivot!#REF!,C32)</f>
        <v>Western Europe</v>
      </c>
      <c r="D33" s="20" t="str">
        <f>IF(ISTEXT(Pivot!#REF!),Pivot!#REF!,D32)</f>
        <v>Country</v>
      </c>
      <c r="E33" s="20" t="str">
        <f>IF(ISTEXT(Pivot!#REF!),Pivot!#REF!,E32)</f>
        <v>Metro</v>
      </c>
      <c r="F33" s="20" t="str">
        <f>IF(ISTEXT(Pivot!#REF!),Pivot!#REF!,"")</f>
        <v/>
      </c>
      <c r="G33" s="21" t="str">
        <f>IF(ISNUMBER(Pivot!#REF!),Pivot!#REF!,"")</f>
        <v/>
      </c>
      <c r="H33" s="21" t="str">
        <f>IF(ISNUMBER(Pivot!#REF!),Pivot!#REF!,"")</f>
        <v/>
      </c>
      <c r="I33" s="21" t="str">
        <f>IF(ISNUMBER(Pivot!#REF!),Pivot!#REF!,"")</f>
        <v/>
      </c>
    </row>
    <row r="34" spans="2:17" ht="15" customHeight="1" x14ac:dyDescent="0.15">
      <c r="B34" s="20" t="str">
        <f>IF(ISTEXT(Pivot!#REF!),Pivot!#REF!,B33)</f>
        <v>Europe</v>
      </c>
      <c r="C34" s="20" t="str">
        <f>IF(ISTEXT(Pivot!#REF!),Pivot!#REF!,C33)</f>
        <v>Western Europe</v>
      </c>
      <c r="D34" s="20" t="str">
        <f>IF(ISTEXT(Pivot!#REF!),Pivot!#REF!,D33)</f>
        <v>Country</v>
      </c>
      <c r="E34" s="20" t="str">
        <f>IF(ISTEXT(Pivot!#REF!),Pivot!#REF!,E33)</f>
        <v>Metro</v>
      </c>
      <c r="F34" s="20" t="str">
        <f>IF(ISTEXT(Pivot!#REF!),Pivot!#REF!,"")</f>
        <v/>
      </c>
      <c r="G34" s="21" t="str">
        <f>IF(ISNUMBER(Pivot!#REF!),Pivot!#REF!,"")</f>
        <v/>
      </c>
      <c r="H34" s="21" t="str">
        <f>IF(ISNUMBER(Pivot!#REF!),Pivot!#REF!,"")</f>
        <v/>
      </c>
      <c r="I34" s="21" t="str">
        <f>IF(ISNUMBER(Pivot!#REF!),Pivot!#REF!,"")</f>
        <v/>
      </c>
    </row>
    <row r="35" spans="2:17" ht="15" customHeight="1" x14ac:dyDescent="0.15">
      <c r="B35" s="20" t="str">
        <f>IF(ISTEXT(Pivot!#REF!),Pivot!#REF!,B34)</f>
        <v>Europe</v>
      </c>
      <c r="C35" s="20" t="str">
        <f>IF(ISTEXT(Pivot!#REF!),Pivot!#REF!,C34)</f>
        <v>Western Europe</v>
      </c>
      <c r="D35" s="20" t="str">
        <f>IF(ISTEXT(Pivot!#REF!),Pivot!#REF!,D34)</f>
        <v>Country</v>
      </c>
      <c r="E35" s="20" t="str">
        <f>IF(ISTEXT(Pivot!#REF!),Pivot!#REF!,E34)</f>
        <v>Metro</v>
      </c>
      <c r="F35" s="20" t="str">
        <f>IF(ISTEXT(Pivot!#REF!),Pivot!#REF!,"")</f>
        <v/>
      </c>
      <c r="G35" s="21" t="str">
        <f>IF(ISNUMBER(Pivot!#REF!),Pivot!#REF!,"")</f>
        <v/>
      </c>
      <c r="H35" s="21" t="str">
        <f>IF(ISNUMBER(Pivot!#REF!),Pivot!#REF!,"")</f>
        <v/>
      </c>
      <c r="I35" s="21" t="str">
        <f>IF(ISNUMBER(Pivot!#REF!),Pivot!#REF!,"")</f>
        <v/>
      </c>
      <c r="L35" s="194" t="s">
        <v>190</v>
      </c>
      <c r="M35" s="195"/>
      <c r="N35" s="195"/>
      <c r="O35" s="195"/>
      <c r="P35" s="195"/>
      <c r="Q35" s="196"/>
    </row>
    <row r="36" spans="2:17" ht="15" customHeight="1" x14ac:dyDescent="0.15">
      <c r="B36" s="20" t="str">
        <f>IF(ISTEXT(Pivot!#REF!),Pivot!#REF!,B35)</f>
        <v>Europe</v>
      </c>
      <c r="C36" s="20" t="str">
        <f>IF(ISTEXT(Pivot!#REF!),Pivot!#REF!,C35)</f>
        <v>Western Europe</v>
      </c>
      <c r="D36" s="20" t="str">
        <f>IF(ISTEXT(Pivot!#REF!),Pivot!#REF!,D35)</f>
        <v>Country</v>
      </c>
      <c r="E36" s="20" t="str">
        <f>IF(ISTEXT(Pivot!#REF!),Pivot!#REF!,E35)</f>
        <v>Metro</v>
      </c>
      <c r="F36" s="20" t="str">
        <f>IF(ISTEXT(Pivot!#REF!),Pivot!#REF!,"")</f>
        <v/>
      </c>
      <c r="G36" s="21" t="str">
        <f>IF(ISNUMBER(Pivot!#REF!),Pivot!#REF!,"")</f>
        <v/>
      </c>
      <c r="H36" s="21" t="str">
        <f>IF(ISNUMBER(Pivot!#REF!),Pivot!#REF!,"")</f>
        <v/>
      </c>
      <c r="I36" s="21" t="str">
        <f>IF(ISNUMBER(Pivot!#REF!),Pivot!#REF!,"")</f>
        <v/>
      </c>
      <c r="L36" s="197"/>
      <c r="M36" s="198"/>
      <c r="N36" s="198"/>
      <c r="O36" s="198"/>
      <c r="P36" s="198"/>
      <c r="Q36" s="199"/>
    </row>
    <row r="37" spans="2:17" ht="45" customHeight="1" x14ac:dyDescent="0.15">
      <c r="B37" s="20" t="str">
        <f>IF(ISTEXT(Pivot!#REF!),Pivot!#REF!,B36)</f>
        <v>Europe</v>
      </c>
      <c r="C37" s="20" t="str">
        <f>IF(ISTEXT(Pivot!#REF!),Pivot!#REF!,C36)</f>
        <v>Western Europe</v>
      </c>
      <c r="D37" s="20" t="str">
        <f>IF(ISTEXT(Pivot!#REF!),Pivot!#REF!,D36)</f>
        <v>Country</v>
      </c>
      <c r="E37" s="20" t="str">
        <f>IF(ISTEXT(Pivot!#REF!),Pivot!#REF!,E36)</f>
        <v>Metro</v>
      </c>
      <c r="F37" s="20" t="str">
        <f>IF(ISTEXT(Pivot!#REF!),Pivot!#REF!,"")</f>
        <v/>
      </c>
      <c r="G37" s="21" t="str">
        <f>IF(ISNUMBER(Pivot!#REF!),Pivot!#REF!,"")</f>
        <v/>
      </c>
      <c r="H37" s="21" t="str">
        <f>IF(ISNUMBER(Pivot!#REF!),Pivot!#REF!,"")</f>
        <v/>
      </c>
      <c r="I37" s="21" t="str">
        <f>IF(ISNUMBER(Pivot!#REF!),Pivot!#REF!,"")</f>
        <v/>
      </c>
      <c r="L37" s="166" t="s">
        <v>195</v>
      </c>
      <c r="M37" s="167"/>
      <c r="N37" s="168"/>
    </row>
    <row r="38" spans="2:17" ht="15" customHeight="1" x14ac:dyDescent="0.15">
      <c r="B38" s="20" t="str">
        <f>IF(ISTEXT(Pivot!#REF!),Pivot!#REF!,B37)</f>
        <v>Europe</v>
      </c>
      <c r="C38" s="20" t="str">
        <f>IF(ISTEXT(Pivot!#REF!),Pivot!#REF!,C37)</f>
        <v>Western Europe</v>
      </c>
      <c r="D38" s="20" t="str">
        <f>IF(ISTEXT(Pivot!#REF!),Pivot!#REF!,D37)</f>
        <v>Country</v>
      </c>
      <c r="E38" s="20" t="str">
        <f>IF(ISTEXT(Pivot!#REF!),Pivot!#REF!,E37)</f>
        <v>Metro</v>
      </c>
      <c r="F38" s="20" t="str">
        <f>IF(ISTEXT(Pivot!#REF!),Pivot!#REF!,"")</f>
        <v/>
      </c>
      <c r="G38" s="21" t="str">
        <f>IF(ISNUMBER(Pivot!#REF!),Pivot!#REF!,"")</f>
        <v/>
      </c>
      <c r="H38" s="21" t="str">
        <f>IF(ISNUMBER(Pivot!#REF!),Pivot!#REF!,"")</f>
        <v/>
      </c>
      <c r="I38" s="21" t="str">
        <f>IF(ISNUMBER(Pivot!#REF!),Pivot!#REF!,"")</f>
        <v/>
      </c>
    </row>
    <row r="39" spans="2:17" ht="15" customHeight="1" x14ac:dyDescent="0.15">
      <c r="B39" s="20" t="str">
        <f>IF(ISTEXT(Pivot!#REF!),Pivot!#REF!,B38)</f>
        <v>Europe</v>
      </c>
      <c r="C39" s="20" t="str">
        <f>IF(ISTEXT(Pivot!#REF!),Pivot!#REF!,C38)</f>
        <v>Western Europe</v>
      </c>
      <c r="D39" s="20" t="str">
        <f>IF(ISTEXT(Pivot!#REF!),Pivot!#REF!,D38)</f>
        <v>Country</v>
      </c>
      <c r="E39" s="20" t="str">
        <f>IF(ISTEXT(Pivot!#REF!),Pivot!#REF!,E38)</f>
        <v>Metro</v>
      </c>
      <c r="F39" s="20" t="str">
        <f>IF(ISTEXT(Pivot!#REF!),Pivot!#REF!,"")</f>
        <v/>
      </c>
      <c r="G39" s="21" t="str">
        <f>IF(ISNUMBER(Pivot!#REF!),Pivot!#REF!,"")</f>
        <v/>
      </c>
      <c r="H39" s="21" t="str">
        <f>IF(ISNUMBER(Pivot!#REF!),Pivot!#REF!,"")</f>
        <v/>
      </c>
      <c r="I39" s="21" t="str">
        <f>IF(ISNUMBER(Pivot!#REF!),Pivot!#REF!,"")</f>
        <v/>
      </c>
    </row>
    <row r="40" spans="2:17" ht="15" customHeight="1" x14ac:dyDescent="0.15">
      <c r="B40" s="20" t="str">
        <f>IF(ISTEXT(Pivot!A7),Pivot!A7,B39)</f>
        <v>Europe</v>
      </c>
      <c r="C40" s="20" t="str">
        <f>IF(ISTEXT(Pivot!B7),Pivot!B7,C39)</f>
        <v>Western Europe</v>
      </c>
      <c r="D40" s="20" t="str">
        <f>IF(ISTEXT(Pivot!C6),Pivot!C6,D39)</f>
        <v>Netherlands</v>
      </c>
      <c r="E40" s="20" t="str">
        <f>IF(ISTEXT(Pivot!D6),Pivot!D6,E39)</f>
        <v>Amsterdam</v>
      </c>
      <c r="F40" s="20" t="str">
        <f>IF(ISTEXT(Pivot!E6),Pivot!E6,"")</f>
        <v>JTD</v>
      </c>
      <c r="G40" s="21">
        <f>IF(ISNUMBER(Pivot!I6),Pivot!I6,"")</f>
        <v>67</v>
      </c>
      <c r="H40" s="21" t="str">
        <f>IF(ISNUMBER(Pivot!J6),Pivot!J6,"")</f>
        <v/>
      </c>
      <c r="I40" s="21">
        <f>IF(ISNUMBER(Pivot!K6),Pivot!K6,"")</f>
        <v>45</v>
      </c>
    </row>
    <row r="41" spans="2:17" ht="15" customHeight="1" x14ac:dyDescent="0.15">
      <c r="B41" s="20" t="str">
        <f>IF(ISTEXT(Pivot!A8),Pivot!A8,B40)</f>
        <v>Europe</v>
      </c>
      <c r="C41" s="20" t="str">
        <f>IF(ISTEXT(Pivot!B8),Pivot!B8,C40)</f>
        <v>Western Europe</v>
      </c>
      <c r="D41" s="20" t="str">
        <f>IF(ISTEXT(Pivot!C7),Pivot!C7,D40)</f>
        <v>Netherlands</v>
      </c>
      <c r="E41" s="20" t="str">
        <f>IF(ISTEXT(Pivot!D7),Pivot!D7,E40)</f>
        <v>Amsterdam</v>
      </c>
      <c r="F41" s="20" t="str">
        <f>IF(ISTEXT(Pivot!E7),Pivot!E7,"")</f>
        <v>XZN</v>
      </c>
      <c r="G41" s="21">
        <f>IF(ISNUMBER(Pivot!I7),Pivot!I7,"")</f>
        <v>242</v>
      </c>
      <c r="H41" s="21">
        <f>IF(ISNUMBER(Pivot!J7),Pivot!J7,"")</f>
        <v>242</v>
      </c>
      <c r="I41" s="21">
        <f>IF(ISNUMBER(Pivot!K7),Pivot!K7,"")</f>
        <v>242</v>
      </c>
    </row>
    <row r="42" spans="2:17" ht="15" customHeight="1" x14ac:dyDescent="0.15">
      <c r="B42" s="20" t="str">
        <f>IF(ISTEXT(Pivot!A9),Pivot!A9,B41)</f>
        <v>Europe</v>
      </c>
      <c r="C42" s="20" t="str">
        <f>IF(ISTEXT(Pivot!B9),Pivot!B9,C41)</f>
        <v>Western Europe</v>
      </c>
      <c r="D42" s="20" t="str">
        <f>IF(ISTEXT(Pivot!C8),Pivot!C8,D41)</f>
        <v>Netherlands</v>
      </c>
      <c r="E42" s="20" t="str">
        <f>IF(ISTEXT(Pivot!D8),Pivot!D8,E41)</f>
        <v>Amsterdam</v>
      </c>
      <c r="F42" s="20" t="str">
        <f>IF(ISTEXT(Pivot!E8),Pivot!E8,"")</f>
        <v>GLA</v>
      </c>
      <c r="G42" s="21">
        <f>IF(ISNUMBER(Pivot!I8),Pivot!I8,"")</f>
        <v>55</v>
      </c>
      <c r="H42" s="21" t="str">
        <f>IF(ISNUMBER(Pivot!J8),Pivot!J8,"")</f>
        <v/>
      </c>
      <c r="I42" s="21">
        <f>IF(ISNUMBER(Pivot!K8),Pivot!K8,"")</f>
        <v>55</v>
      </c>
    </row>
    <row r="43" spans="2:17" ht="15" customHeight="1" x14ac:dyDescent="0.15">
      <c r="B43" s="20" t="str">
        <f>IF(ISTEXT(Pivot!A10),Pivot!A10,B42)</f>
        <v>Europe</v>
      </c>
      <c r="C43" s="20" t="str">
        <f>IF(ISTEXT(Pivot!B10),Pivot!B10,C42)</f>
        <v>Western Europe</v>
      </c>
      <c r="D43" s="20" t="str">
        <f>IF(ISTEXT(Pivot!C9),Pivot!C9,D42)</f>
        <v>Netherlands</v>
      </c>
      <c r="E43" s="20" t="str">
        <f>IF(ISTEXT(Pivot!D9),Pivot!D9,E42)</f>
        <v>Amsterdam</v>
      </c>
      <c r="F43" s="20" t="str">
        <f>IF(ISTEXT(Pivot!E9),Pivot!E9,"")</f>
        <v>ZTI</v>
      </c>
      <c r="G43" s="21">
        <f>IF(ISNUMBER(Pivot!I9),Pivot!I9,"")</f>
        <v>90.361445783132538</v>
      </c>
      <c r="H43" s="21">
        <f>IF(ISNUMBER(Pivot!J9),Pivot!J9,"")</f>
        <v>137.5</v>
      </c>
      <c r="I43" s="21">
        <f>IF(ISNUMBER(Pivot!K9),Pivot!K9,"")</f>
        <v>132.53012048192772</v>
      </c>
    </row>
    <row r="44" spans="2:17" ht="15" customHeight="1" x14ac:dyDescent="0.15">
      <c r="B44" s="20" t="str">
        <f>IF(ISTEXT(Pivot!A11),Pivot!A11,B43)</f>
        <v>Europe</v>
      </c>
      <c r="C44" s="20" t="str">
        <f>IF(ISTEXT(Pivot!B11),Pivot!B11,C43)</f>
        <v>Western Europe</v>
      </c>
      <c r="D44" s="20" t="str">
        <f>IF(ISTEXT(Pivot!C10),Pivot!C10,D43)</f>
        <v>Netherlands</v>
      </c>
      <c r="E44" s="20" t="str">
        <f>IF(ISTEXT(Pivot!D10),Pivot!D10,E43)</f>
        <v>Amsterdam</v>
      </c>
      <c r="F44" s="20" t="str">
        <f>IF(ISTEXT(Pivot!E10),Pivot!E10,"")</f>
        <v>YEI</v>
      </c>
      <c r="G44" s="21">
        <f>IF(ISNUMBER(Pivot!I10),Pivot!I10,"")</f>
        <v>250</v>
      </c>
      <c r="H44" s="21">
        <f>IF(ISNUMBER(Pivot!J10),Pivot!J10,"")</f>
        <v>150</v>
      </c>
      <c r="I44" s="21">
        <f>IF(ISNUMBER(Pivot!K10),Pivot!K10,"")</f>
        <v>75</v>
      </c>
    </row>
    <row r="45" spans="2:17" ht="15" customHeight="1" x14ac:dyDescent="0.15">
      <c r="B45" s="20" t="str">
        <f>IF(ISTEXT(Pivot!#REF!),Pivot!#REF!,B44)</f>
        <v>Europe</v>
      </c>
      <c r="C45" s="20" t="str">
        <f>IF(ISTEXT(Pivot!#REF!),Pivot!#REF!,C44)</f>
        <v>Western Europe</v>
      </c>
      <c r="D45" s="20" t="str">
        <f>IF(ISTEXT(Pivot!C11),Pivot!C11,D44)</f>
        <v>Netherlands</v>
      </c>
      <c r="E45" s="20" t="str">
        <f>IF(ISTEXT(Pivot!D11),Pivot!D11,E44)</f>
        <v>Amsterdam Total</v>
      </c>
      <c r="F45" s="20" t="str">
        <f>IF(ISTEXT(Pivot!E11),Pivot!E11,"")</f>
        <v/>
      </c>
      <c r="G45" s="21">
        <f>IF(ISNUMBER(Pivot!I11),Pivot!I11,"")</f>
        <v>140.87228915662649</v>
      </c>
      <c r="H45" s="21">
        <f>IF(ISNUMBER(Pivot!J11),Pivot!J11,"")</f>
        <v>176.5</v>
      </c>
      <c r="I45" s="21">
        <f>IF(ISNUMBER(Pivot!K11),Pivot!K11,"")</f>
        <v>109.90602409638555</v>
      </c>
    </row>
    <row r="46" spans="2:17" ht="15" customHeight="1" x14ac:dyDescent="0.15">
      <c r="B46" s="20" t="str">
        <f>IF(ISTEXT(Pivot!#REF!),Pivot!#REF!,B45)</f>
        <v>Europe</v>
      </c>
      <c r="C46" s="20" t="str">
        <f>IF(ISTEXT(Pivot!#REF!),Pivot!#REF!,C45)</f>
        <v>Western Europe</v>
      </c>
      <c r="D46" s="20" t="str">
        <f>IF(ISTEXT(Pivot!#REF!),Pivot!#REF!,D45)</f>
        <v>Netherlands</v>
      </c>
      <c r="E46" s="20" t="str">
        <f>IF(ISTEXT(Pivot!#REF!),Pivot!#REF!,E45)</f>
        <v>Amsterdam Total</v>
      </c>
      <c r="F46" s="20" t="str">
        <f>IF(ISTEXT(Pivot!#REF!),Pivot!#REF!,"")</f>
        <v/>
      </c>
      <c r="G46" s="21" t="str">
        <f>IF(ISNUMBER(Pivot!#REF!),Pivot!#REF!,"")</f>
        <v/>
      </c>
      <c r="H46" s="21" t="str">
        <f>IF(ISNUMBER(Pivot!#REF!),Pivot!#REF!,"")</f>
        <v/>
      </c>
      <c r="I46" s="21" t="str">
        <f>IF(ISNUMBER(Pivot!#REF!),Pivot!#REF!,"")</f>
        <v/>
      </c>
    </row>
    <row r="47" spans="2:17" ht="15" customHeight="1" x14ac:dyDescent="0.15">
      <c r="B47" s="20" t="str">
        <f>IF(ISTEXT(Pivot!#REF!),Pivot!#REF!,B46)</f>
        <v>Europe</v>
      </c>
      <c r="C47" s="20" t="str">
        <f>IF(ISTEXT(Pivot!#REF!),Pivot!#REF!,C46)</f>
        <v>Western Europe</v>
      </c>
      <c r="D47" s="20" t="str">
        <f>IF(ISTEXT(Pivot!#REF!),Pivot!#REF!,D46)</f>
        <v>Netherlands</v>
      </c>
      <c r="E47" s="20" t="str">
        <f>IF(ISTEXT(Pivot!#REF!),Pivot!#REF!,E46)</f>
        <v>Amsterdam Total</v>
      </c>
      <c r="F47" s="20" t="str">
        <f>IF(ISTEXT(Pivot!#REF!),Pivot!#REF!,"")</f>
        <v/>
      </c>
      <c r="G47" s="21" t="str">
        <f>IF(ISNUMBER(Pivot!#REF!),Pivot!#REF!,"")</f>
        <v/>
      </c>
      <c r="H47" s="21" t="str">
        <f>IF(ISNUMBER(Pivot!#REF!),Pivot!#REF!,"")</f>
        <v/>
      </c>
      <c r="I47" s="21" t="str">
        <f>IF(ISNUMBER(Pivot!#REF!),Pivot!#REF!,"")</f>
        <v/>
      </c>
    </row>
    <row r="48" spans="2:17" ht="15" customHeight="1" x14ac:dyDescent="0.15">
      <c r="B48" s="20" t="str">
        <f>IF(ISTEXT(Pivot!#REF!),Pivot!#REF!,B47)</f>
        <v>Europe</v>
      </c>
      <c r="C48" s="20" t="str">
        <f>IF(ISTEXT(Pivot!#REF!),Pivot!#REF!,C47)</f>
        <v>Western Europe</v>
      </c>
      <c r="D48" s="20" t="str">
        <f>IF(ISTEXT(Pivot!#REF!),Pivot!#REF!,D47)</f>
        <v>Netherlands</v>
      </c>
      <c r="E48" s="20" t="str">
        <f>IF(ISTEXT(Pivot!#REF!),Pivot!#REF!,E47)</f>
        <v>Amsterdam Total</v>
      </c>
      <c r="F48" s="20" t="str">
        <f>IF(ISTEXT(Pivot!#REF!),Pivot!#REF!,"")</f>
        <v/>
      </c>
      <c r="G48" s="21" t="str">
        <f>IF(ISNUMBER(Pivot!#REF!),Pivot!#REF!,"")</f>
        <v/>
      </c>
      <c r="H48" s="21" t="str">
        <f>IF(ISNUMBER(Pivot!#REF!),Pivot!#REF!,"")</f>
        <v/>
      </c>
      <c r="I48" s="21" t="str">
        <f>IF(ISNUMBER(Pivot!#REF!),Pivot!#REF!,"")</f>
        <v/>
      </c>
    </row>
    <row r="49" spans="2:9" ht="15" customHeight="1" x14ac:dyDescent="0.15">
      <c r="B49" s="20" t="str">
        <f>IF(ISTEXT(Pivot!#REF!),Pivot!#REF!,B48)</f>
        <v>Europe</v>
      </c>
      <c r="C49" s="20" t="str">
        <f>IF(ISTEXT(Pivot!#REF!),Pivot!#REF!,C48)</f>
        <v>Western Europe</v>
      </c>
      <c r="D49" s="20" t="str">
        <f>IF(ISTEXT(Pivot!#REF!),Pivot!#REF!,D48)</f>
        <v>Netherlands</v>
      </c>
      <c r="E49" s="20" t="str">
        <f>IF(ISTEXT(Pivot!#REF!),Pivot!#REF!,E48)</f>
        <v>Amsterdam Total</v>
      </c>
      <c r="F49" s="20" t="str">
        <f>IF(ISTEXT(Pivot!#REF!),Pivot!#REF!,"")</f>
        <v/>
      </c>
      <c r="G49" s="21" t="str">
        <f>IF(ISNUMBER(Pivot!#REF!),Pivot!#REF!,"")</f>
        <v/>
      </c>
      <c r="H49" s="21" t="str">
        <f>IF(ISNUMBER(Pivot!#REF!),Pivot!#REF!,"")</f>
        <v/>
      </c>
      <c r="I49" s="21" t="str">
        <f>IF(ISNUMBER(Pivot!#REF!),Pivot!#REF!,"")</f>
        <v/>
      </c>
    </row>
    <row r="50" spans="2:9" ht="15" customHeight="1" x14ac:dyDescent="0.15">
      <c r="B50" s="20" t="str">
        <f>IF(ISTEXT(Pivot!#REF!),Pivot!#REF!,B49)</f>
        <v>Europe</v>
      </c>
      <c r="C50" s="20" t="str">
        <f>IF(ISTEXT(Pivot!#REF!),Pivot!#REF!,C49)</f>
        <v>Western Europe</v>
      </c>
      <c r="D50" s="20" t="str">
        <f>IF(ISTEXT(Pivot!#REF!),Pivot!#REF!,D49)</f>
        <v>Netherlands</v>
      </c>
      <c r="E50" s="20" t="str">
        <f>IF(ISTEXT(Pivot!#REF!),Pivot!#REF!,E49)</f>
        <v>Amsterdam Total</v>
      </c>
      <c r="F50" s="20" t="str">
        <f>IF(ISTEXT(Pivot!#REF!),Pivot!#REF!,"")</f>
        <v/>
      </c>
      <c r="G50" s="21" t="str">
        <f>IF(ISNUMBER(Pivot!#REF!),Pivot!#REF!,"")</f>
        <v/>
      </c>
      <c r="H50" s="21" t="str">
        <f>IF(ISNUMBER(Pivot!#REF!),Pivot!#REF!,"")</f>
        <v/>
      </c>
      <c r="I50" s="21" t="str">
        <f>IF(ISNUMBER(Pivot!#REF!),Pivot!#REF!,"")</f>
        <v/>
      </c>
    </row>
    <row r="51" spans="2:9" ht="15" customHeight="1" x14ac:dyDescent="0.15">
      <c r="B51" s="20" t="str">
        <f>IF(ISTEXT(Pivot!#REF!),Pivot!#REF!,B50)</f>
        <v>Europe</v>
      </c>
      <c r="C51" s="20" t="str">
        <f>IF(ISTEXT(Pivot!#REF!),Pivot!#REF!,C50)</f>
        <v>Western Europe</v>
      </c>
      <c r="D51" s="20" t="str">
        <f>IF(ISTEXT(Pivot!#REF!),Pivot!#REF!,D50)</f>
        <v>Netherlands</v>
      </c>
      <c r="E51" s="20" t="str">
        <f>IF(ISTEXT(Pivot!#REF!),Pivot!#REF!,E50)</f>
        <v>Amsterdam Total</v>
      </c>
      <c r="F51" s="20" t="str">
        <f>IF(ISTEXT(Pivot!#REF!),Pivot!#REF!,"")</f>
        <v/>
      </c>
      <c r="G51" s="21" t="str">
        <f>IF(ISNUMBER(Pivot!#REF!),Pivot!#REF!,"")</f>
        <v/>
      </c>
      <c r="H51" s="21" t="str">
        <f>IF(ISNUMBER(Pivot!#REF!),Pivot!#REF!,"")</f>
        <v/>
      </c>
      <c r="I51" s="21" t="str">
        <f>IF(ISNUMBER(Pivot!#REF!),Pivot!#REF!,"")</f>
        <v/>
      </c>
    </row>
    <row r="52" spans="2:9" ht="15" customHeight="1" x14ac:dyDescent="0.15">
      <c r="B52" s="20" t="str">
        <f>IF(ISTEXT(Pivot!#REF!),Pivot!#REF!,B51)</f>
        <v>Europe</v>
      </c>
      <c r="C52" s="20" t="str">
        <f>IF(ISTEXT(Pivot!#REF!),Pivot!#REF!,C51)</f>
        <v>Western Europe</v>
      </c>
      <c r="D52" s="20" t="str">
        <f>IF(ISTEXT(Pivot!#REF!),Pivot!#REF!,D51)</f>
        <v>Netherlands</v>
      </c>
      <c r="E52" s="20" t="str">
        <f>IF(ISTEXT(Pivot!#REF!),Pivot!#REF!,E51)</f>
        <v>Amsterdam Total</v>
      </c>
      <c r="F52" s="20" t="str">
        <f>IF(ISTEXT(Pivot!#REF!),Pivot!#REF!,"")</f>
        <v/>
      </c>
      <c r="G52" s="21" t="str">
        <f>IF(ISNUMBER(Pivot!#REF!),Pivot!#REF!,"")</f>
        <v/>
      </c>
      <c r="H52" s="21" t="str">
        <f>IF(ISNUMBER(Pivot!#REF!),Pivot!#REF!,"")</f>
        <v/>
      </c>
      <c r="I52" s="21" t="str">
        <f>IF(ISNUMBER(Pivot!#REF!),Pivot!#REF!,"")</f>
        <v/>
      </c>
    </row>
    <row r="53" spans="2:9" ht="15" customHeight="1" x14ac:dyDescent="0.15">
      <c r="B53" s="20" t="str">
        <f>IF(ISTEXT(Pivot!#REF!),Pivot!#REF!,B52)</f>
        <v>Europe</v>
      </c>
      <c r="C53" s="20" t="str">
        <f>IF(ISTEXT(Pivot!#REF!),Pivot!#REF!,C52)</f>
        <v>Western Europe</v>
      </c>
      <c r="D53" s="20" t="str">
        <f>IF(ISTEXT(Pivot!#REF!),Pivot!#REF!,D52)</f>
        <v>Netherlands</v>
      </c>
      <c r="E53" s="20" t="str">
        <f>IF(ISTEXT(Pivot!#REF!),Pivot!#REF!,E52)</f>
        <v>Amsterdam Total</v>
      </c>
      <c r="F53" s="20" t="str">
        <f>IF(ISTEXT(Pivot!#REF!),Pivot!#REF!,"")</f>
        <v/>
      </c>
      <c r="G53" s="21" t="str">
        <f>IF(ISNUMBER(Pivot!#REF!),Pivot!#REF!,"")</f>
        <v/>
      </c>
      <c r="H53" s="21" t="str">
        <f>IF(ISNUMBER(Pivot!#REF!),Pivot!#REF!,"")</f>
        <v/>
      </c>
      <c r="I53" s="21" t="str">
        <f>IF(ISNUMBER(Pivot!#REF!),Pivot!#REF!,"")</f>
        <v/>
      </c>
    </row>
    <row r="54" spans="2:9" ht="15" customHeight="1" x14ac:dyDescent="0.15">
      <c r="B54" s="20" t="str">
        <f>IF(ISTEXT(Pivot!#REF!),Pivot!#REF!,B53)</f>
        <v>Europe</v>
      </c>
      <c r="C54" s="20" t="str">
        <f>IF(ISTEXT(Pivot!#REF!),Pivot!#REF!,C53)</f>
        <v>Western Europe</v>
      </c>
      <c r="D54" s="20" t="str">
        <f>IF(ISTEXT(Pivot!#REF!),Pivot!#REF!,D53)</f>
        <v>Netherlands</v>
      </c>
      <c r="E54" s="20" t="str">
        <f>IF(ISTEXT(Pivot!#REF!),Pivot!#REF!,E53)</f>
        <v>Amsterdam Total</v>
      </c>
      <c r="F54" s="20" t="str">
        <f>IF(ISTEXT(Pivot!#REF!),Pivot!#REF!,"")</f>
        <v/>
      </c>
      <c r="G54" s="21" t="str">
        <f>IF(ISNUMBER(Pivot!#REF!),Pivot!#REF!,"")</f>
        <v/>
      </c>
      <c r="H54" s="21" t="str">
        <f>IF(ISNUMBER(Pivot!#REF!),Pivot!#REF!,"")</f>
        <v/>
      </c>
      <c r="I54" s="21" t="str">
        <f>IF(ISNUMBER(Pivot!#REF!),Pivot!#REF!,"")</f>
        <v/>
      </c>
    </row>
    <row r="55" spans="2:9" ht="15" customHeight="1" x14ac:dyDescent="0.15">
      <c r="B55" s="20" t="str">
        <f>IF(ISTEXT(Pivot!#REF!),Pivot!#REF!,B54)</f>
        <v>Europe</v>
      </c>
      <c r="C55" s="20" t="str">
        <f>IF(ISTEXT(Pivot!#REF!),Pivot!#REF!,C54)</f>
        <v>Western Europe</v>
      </c>
      <c r="D55" s="20" t="str">
        <f>IF(ISTEXT(Pivot!#REF!),Pivot!#REF!,D54)</f>
        <v>Netherlands</v>
      </c>
      <c r="E55" s="20" t="str">
        <f>IF(ISTEXT(Pivot!#REF!),Pivot!#REF!,E54)</f>
        <v>Amsterdam Total</v>
      </c>
      <c r="F55" s="20" t="str">
        <f>IF(ISTEXT(Pivot!#REF!),Pivot!#REF!,"")</f>
        <v/>
      </c>
      <c r="G55" s="21" t="str">
        <f>IF(ISNUMBER(Pivot!#REF!),Pivot!#REF!,"")</f>
        <v/>
      </c>
      <c r="H55" s="21" t="str">
        <f>IF(ISNUMBER(Pivot!#REF!),Pivot!#REF!,"")</f>
        <v/>
      </c>
      <c r="I55" s="21" t="str">
        <f>IF(ISNUMBER(Pivot!#REF!),Pivot!#REF!,"")</f>
        <v/>
      </c>
    </row>
    <row r="56" spans="2:9" ht="15" customHeight="1" x14ac:dyDescent="0.15">
      <c r="B56" s="20" t="str">
        <f>IF(ISTEXT(Pivot!#REF!),Pivot!#REF!,B55)</f>
        <v>Europe</v>
      </c>
      <c r="C56" s="20" t="str">
        <f>IF(ISTEXT(Pivot!#REF!),Pivot!#REF!,C55)</f>
        <v>Western Europe</v>
      </c>
      <c r="D56" s="20" t="str">
        <f>IF(ISTEXT(Pivot!#REF!),Pivot!#REF!,D55)</f>
        <v>Netherlands</v>
      </c>
      <c r="E56" s="20" t="str">
        <f>IF(ISTEXT(Pivot!#REF!),Pivot!#REF!,E55)</f>
        <v>Amsterdam Total</v>
      </c>
      <c r="F56" s="20" t="str">
        <f>IF(ISTEXT(Pivot!#REF!),Pivot!#REF!,"")</f>
        <v/>
      </c>
      <c r="G56" s="21" t="str">
        <f>IF(ISNUMBER(Pivot!#REF!),Pivot!#REF!,"")</f>
        <v/>
      </c>
      <c r="H56" s="21" t="str">
        <f>IF(ISNUMBER(Pivot!#REF!),Pivot!#REF!,"")</f>
        <v/>
      </c>
      <c r="I56" s="21" t="str">
        <f>IF(ISNUMBER(Pivot!#REF!),Pivot!#REF!,"")</f>
        <v/>
      </c>
    </row>
    <row r="57" spans="2:9" ht="15" customHeight="1" x14ac:dyDescent="0.15">
      <c r="B57" s="20" t="str">
        <f>IF(ISTEXT(Pivot!#REF!),Pivot!#REF!,B56)</f>
        <v>Europe</v>
      </c>
      <c r="C57" s="20" t="str">
        <f>IF(ISTEXT(Pivot!#REF!),Pivot!#REF!,C56)</f>
        <v>Western Europe</v>
      </c>
      <c r="D57" s="20" t="str">
        <f>IF(ISTEXT(Pivot!#REF!),Pivot!#REF!,D56)</f>
        <v>Netherlands</v>
      </c>
      <c r="E57" s="20" t="str">
        <f>IF(ISTEXT(Pivot!#REF!),Pivot!#REF!,E56)</f>
        <v>Amsterdam Total</v>
      </c>
      <c r="F57" s="20" t="str">
        <f>IF(ISTEXT(Pivot!#REF!),Pivot!#REF!,"")</f>
        <v/>
      </c>
      <c r="G57" s="21" t="str">
        <f>IF(ISNUMBER(Pivot!#REF!),Pivot!#REF!,"")</f>
        <v/>
      </c>
      <c r="H57" s="21" t="str">
        <f>IF(ISNUMBER(Pivot!#REF!),Pivot!#REF!,"")</f>
        <v/>
      </c>
      <c r="I57" s="21" t="str">
        <f>IF(ISNUMBER(Pivot!#REF!),Pivot!#REF!,"")</f>
        <v/>
      </c>
    </row>
    <row r="58" spans="2:9" ht="15" customHeight="1" x14ac:dyDescent="0.15">
      <c r="B58" s="20" t="str">
        <f>IF(ISTEXT(Pivot!#REF!),Pivot!#REF!,B57)</f>
        <v>Europe</v>
      </c>
      <c r="C58" s="20" t="str">
        <f>IF(ISTEXT(Pivot!#REF!),Pivot!#REF!,C57)</f>
        <v>Western Europe</v>
      </c>
      <c r="D58" s="20" t="str">
        <f>IF(ISTEXT(Pivot!#REF!),Pivot!#REF!,D57)</f>
        <v>Netherlands</v>
      </c>
      <c r="E58" s="20" t="str">
        <f>IF(ISTEXT(Pivot!#REF!),Pivot!#REF!,E57)</f>
        <v>Amsterdam Total</v>
      </c>
      <c r="F58" s="20" t="str">
        <f>IF(ISTEXT(Pivot!#REF!),Pivot!#REF!,"")</f>
        <v/>
      </c>
      <c r="G58" s="21" t="str">
        <f>IF(ISNUMBER(Pivot!#REF!),Pivot!#REF!,"")</f>
        <v/>
      </c>
      <c r="H58" s="21" t="str">
        <f>IF(ISNUMBER(Pivot!#REF!),Pivot!#REF!,"")</f>
        <v/>
      </c>
      <c r="I58" s="21" t="str">
        <f>IF(ISNUMBER(Pivot!#REF!),Pivot!#REF!,"")</f>
        <v/>
      </c>
    </row>
    <row r="59" spans="2:9" ht="15" customHeight="1" x14ac:dyDescent="0.15">
      <c r="B59" s="20" t="str">
        <f>IF(ISTEXT(Pivot!#REF!),Pivot!#REF!,B58)</f>
        <v>Europe</v>
      </c>
      <c r="C59" s="20" t="str">
        <f>IF(ISTEXT(Pivot!#REF!),Pivot!#REF!,C58)</f>
        <v>Western Europe</v>
      </c>
      <c r="D59" s="20" t="str">
        <f>IF(ISTEXT(Pivot!#REF!),Pivot!#REF!,D58)</f>
        <v>Netherlands</v>
      </c>
      <c r="E59" s="20" t="str">
        <f>IF(ISTEXT(Pivot!#REF!),Pivot!#REF!,E58)</f>
        <v>Amsterdam Total</v>
      </c>
      <c r="F59" s="20" t="str">
        <f>IF(ISTEXT(Pivot!#REF!),Pivot!#REF!,"")</f>
        <v/>
      </c>
      <c r="G59" s="21" t="str">
        <f>IF(ISNUMBER(Pivot!#REF!),Pivot!#REF!,"")</f>
        <v/>
      </c>
      <c r="H59" s="21" t="str">
        <f>IF(ISNUMBER(Pivot!#REF!),Pivot!#REF!,"")</f>
        <v/>
      </c>
      <c r="I59" s="21" t="str">
        <f>IF(ISNUMBER(Pivot!#REF!),Pivot!#REF!,"")</f>
        <v/>
      </c>
    </row>
    <row r="60" spans="2:9" ht="15" customHeight="1" x14ac:dyDescent="0.15">
      <c r="B60" s="20" t="str">
        <f>IF(ISTEXT(Pivot!#REF!),Pivot!#REF!,B59)</f>
        <v>Europe</v>
      </c>
      <c r="C60" s="20" t="str">
        <f>IF(ISTEXT(Pivot!#REF!),Pivot!#REF!,C59)</f>
        <v>Western Europe</v>
      </c>
      <c r="D60" s="20" t="str">
        <f>IF(ISTEXT(Pivot!#REF!),Pivot!#REF!,D59)</f>
        <v>Netherlands</v>
      </c>
      <c r="E60" s="20" t="str">
        <f>IF(ISTEXT(Pivot!#REF!),Pivot!#REF!,E59)</f>
        <v>Amsterdam Total</v>
      </c>
      <c r="F60" s="20" t="str">
        <f>IF(ISTEXT(Pivot!#REF!),Pivot!#REF!,"")</f>
        <v/>
      </c>
      <c r="G60" s="21" t="str">
        <f>IF(ISNUMBER(Pivot!#REF!),Pivot!#REF!,"")</f>
        <v/>
      </c>
      <c r="H60" s="21" t="str">
        <f>IF(ISNUMBER(Pivot!#REF!),Pivot!#REF!,"")</f>
        <v/>
      </c>
      <c r="I60" s="21" t="str">
        <f>IF(ISNUMBER(Pivot!#REF!),Pivot!#REF!,"")</f>
        <v/>
      </c>
    </row>
    <row r="61" spans="2:9" ht="15" customHeight="1" x14ac:dyDescent="0.15">
      <c r="B61" s="20" t="str">
        <f>IF(ISTEXT(Pivot!#REF!),Pivot!#REF!,B60)</f>
        <v>Europe</v>
      </c>
      <c r="C61" s="20" t="str">
        <f>IF(ISTEXT(Pivot!#REF!),Pivot!#REF!,C60)</f>
        <v>Western Europe</v>
      </c>
      <c r="D61" s="20" t="str">
        <f>IF(ISTEXT(Pivot!#REF!),Pivot!#REF!,D60)</f>
        <v>Netherlands</v>
      </c>
      <c r="E61" s="20" t="str">
        <f>IF(ISTEXT(Pivot!#REF!),Pivot!#REF!,E60)</f>
        <v>Amsterdam Total</v>
      </c>
      <c r="F61" s="20" t="str">
        <f>IF(ISTEXT(Pivot!#REF!),Pivot!#REF!,"")</f>
        <v/>
      </c>
      <c r="G61" s="21" t="str">
        <f>IF(ISNUMBER(Pivot!#REF!),Pivot!#REF!,"")</f>
        <v/>
      </c>
      <c r="H61" s="21" t="str">
        <f>IF(ISNUMBER(Pivot!#REF!),Pivot!#REF!,"")</f>
        <v/>
      </c>
      <c r="I61" s="21" t="str">
        <f>IF(ISNUMBER(Pivot!#REF!),Pivot!#REF!,"")</f>
        <v/>
      </c>
    </row>
    <row r="62" spans="2:9" ht="15" customHeight="1" x14ac:dyDescent="0.15">
      <c r="B62" s="20" t="str">
        <f>IF(ISTEXT(Pivot!#REF!),Pivot!#REF!,B61)</f>
        <v>Europe</v>
      </c>
      <c r="C62" s="20" t="str">
        <f>IF(ISTEXT(Pivot!#REF!),Pivot!#REF!,C61)</f>
        <v>Western Europe</v>
      </c>
      <c r="D62" s="20" t="str">
        <f>IF(ISTEXT(Pivot!#REF!),Pivot!#REF!,D61)</f>
        <v>Netherlands</v>
      </c>
      <c r="E62" s="20" t="str">
        <f>IF(ISTEXT(Pivot!#REF!),Pivot!#REF!,E61)</f>
        <v>Amsterdam Total</v>
      </c>
      <c r="F62" s="20" t="str">
        <f>IF(ISTEXT(Pivot!#REF!),Pivot!#REF!,"")</f>
        <v/>
      </c>
      <c r="G62" s="21" t="str">
        <f>IF(ISNUMBER(Pivot!#REF!),Pivot!#REF!,"")</f>
        <v/>
      </c>
      <c r="H62" s="21" t="str">
        <f>IF(ISNUMBER(Pivot!#REF!),Pivot!#REF!,"")</f>
        <v/>
      </c>
      <c r="I62" s="21" t="str">
        <f>IF(ISNUMBER(Pivot!#REF!),Pivot!#REF!,"")</f>
        <v/>
      </c>
    </row>
    <row r="63" spans="2:9" ht="15" customHeight="1" x14ac:dyDescent="0.15">
      <c r="B63" s="20" t="str">
        <f>IF(ISTEXT(Pivot!A12),Pivot!A12,B62)</f>
        <v>U.S. &amp; Canada</v>
      </c>
      <c r="C63" s="20" t="str">
        <f>IF(ISTEXT(Pivot!B12),Pivot!B12,C62)</f>
        <v>U.S. &amp; Canada</v>
      </c>
      <c r="D63" s="20" t="str">
        <f>IF(ISTEXT(Pivot!C12),Pivot!C12,D62)</f>
        <v>United States</v>
      </c>
      <c r="E63" s="20" t="str">
        <f>IF(ISTEXT(Pivot!#REF!),Pivot!#REF!,E62)</f>
        <v>Amsterdam Total</v>
      </c>
      <c r="F63" s="20" t="str">
        <f>IF(ISTEXT(Pivot!#REF!),Pivot!#REF!,"")</f>
        <v/>
      </c>
      <c r="G63" s="21" t="str">
        <f>IF(ISNUMBER(Pivot!#REF!),Pivot!#REF!,"")</f>
        <v/>
      </c>
      <c r="H63" s="21" t="str">
        <f>IF(ISNUMBER(Pivot!#REF!),Pivot!#REF!,"")</f>
        <v/>
      </c>
      <c r="I63" s="21" t="str">
        <f>IF(ISNUMBER(Pivot!#REF!),Pivot!#REF!,"")</f>
        <v/>
      </c>
    </row>
    <row r="64" spans="2:9" ht="15" customHeight="1" x14ac:dyDescent="0.15">
      <c r="B64" s="20" t="str">
        <f>IF(ISTEXT(Pivot!#REF!),Pivot!#REF!,B63)</f>
        <v>U.S. &amp; Canada</v>
      </c>
      <c r="C64" s="20" t="str">
        <f>IF(ISTEXT(Pivot!#REF!),Pivot!#REF!,C63)</f>
        <v>U.S. &amp; Canada</v>
      </c>
      <c r="D64" s="20" t="str">
        <f>IF(ISTEXT(Pivot!#REF!),Pivot!#REF!,D63)</f>
        <v>United States</v>
      </c>
      <c r="E64" s="20" t="str">
        <f>IF(ISTEXT(Pivot!#REF!),Pivot!#REF!,E63)</f>
        <v>Amsterdam Total</v>
      </c>
      <c r="F64" s="20" t="str">
        <f>IF(ISTEXT(Pivot!#REF!),Pivot!#REF!,"")</f>
        <v/>
      </c>
      <c r="G64" s="21" t="str">
        <f>IF(ISNUMBER(Pivot!#REF!),Pivot!#REF!,"")</f>
        <v/>
      </c>
      <c r="H64" s="21" t="str">
        <f>IF(ISNUMBER(Pivot!#REF!),Pivot!#REF!,"")</f>
        <v/>
      </c>
      <c r="I64" s="21" t="str">
        <f>IF(ISNUMBER(Pivot!#REF!),Pivot!#REF!,"")</f>
        <v/>
      </c>
    </row>
    <row r="65" spans="2:9" ht="15" customHeight="1" x14ac:dyDescent="0.15">
      <c r="B65" s="20" t="str">
        <f>IF(ISTEXT(Pivot!#REF!),Pivot!#REF!,B64)</f>
        <v>U.S. &amp; Canada</v>
      </c>
      <c r="C65" s="20" t="str">
        <f>IF(ISTEXT(Pivot!#REF!),Pivot!#REF!,C64)</f>
        <v>U.S. &amp; Canada</v>
      </c>
      <c r="D65" s="20" t="str">
        <f>IF(ISTEXT(Pivot!#REF!),Pivot!#REF!,D64)</f>
        <v>United States</v>
      </c>
      <c r="E65" s="20" t="str">
        <f>IF(ISTEXT(Pivot!#REF!),Pivot!#REF!,E64)</f>
        <v>Amsterdam Total</v>
      </c>
      <c r="F65" s="20" t="str">
        <f>IF(ISTEXT(Pivot!#REF!),Pivot!#REF!,"")</f>
        <v/>
      </c>
      <c r="G65" s="21" t="str">
        <f>IF(ISNUMBER(Pivot!#REF!),Pivot!#REF!,"")</f>
        <v/>
      </c>
      <c r="H65" s="21" t="str">
        <f>IF(ISNUMBER(Pivot!#REF!),Pivot!#REF!,"")</f>
        <v/>
      </c>
      <c r="I65" s="21" t="str">
        <f>IF(ISNUMBER(Pivot!#REF!),Pivot!#REF!,"")</f>
        <v/>
      </c>
    </row>
    <row r="66" spans="2:9" ht="15" customHeight="1" x14ac:dyDescent="0.15">
      <c r="B66" s="20" t="str">
        <f>IF(ISTEXT(Pivot!#REF!),Pivot!#REF!,B65)</f>
        <v>U.S. &amp; Canada</v>
      </c>
      <c r="C66" s="20" t="str">
        <f>IF(ISTEXT(Pivot!#REF!),Pivot!#REF!,C65)</f>
        <v>U.S. &amp; Canada</v>
      </c>
      <c r="D66" s="20" t="str">
        <f>IF(ISTEXT(Pivot!#REF!),Pivot!#REF!,D65)</f>
        <v>United States</v>
      </c>
      <c r="E66" s="20" t="str">
        <f>IF(ISTEXT(Pivot!#REF!),Pivot!#REF!,E65)</f>
        <v>Amsterdam Total</v>
      </c>
      <c r="F66" s="20" t="str">
        <f>IF(ISTEXT(Pivot!#REF!),Pivot!#REF!,"")</f>
        <v/>
      </c>
      <c r="G66" s="21" t="str">
        <f>IF(ISNUMBER(Pivot!#REF!),Pivot!#REF!,"")</f>
        <v/>
      </c>
      <c r="H66" s="21" t="str">
        <f>IF(ISNUMBER(Pivot!#REF!),Pivot!#REF!,"")</f>
        <v/>
      </c>
      <c r="I66" s="21" t="str">
        <f>IF(ISNUMBER(Pivot!#REF!),Pivot!#REF!,"")</f>
        <v/>
      </c>
    </row>
    <row r="67" spans="2:9" ht="15" customHeight="1" x14ac:dyDescent="0.15">
      <c r="B67" s="20" t="str">
        <f>IF(ISTEXT(Pivot!#REF!),Pivot!#REF!,B66)</f>
        <v>U.S. &amp; Canada</v>
      </c>
      <c r="C67" s="20" t="str">
        <f>IF(ISTEXT(Pivot!#REF!),Pivot!#REF!,C66)</f>
        <v>U.S. &amp; Canada</v>
      </c>
      <c r="D67" s="20" t="str">
        <f>IF(ISTEXT(Pivot!#REF!),Pivot!#REF!,D66)</f>
        <v>United States</v>
      </c>
      <c r="E67" s="20" t="str">
        <f>IF(ISTEXT(Pivot!#REF!),Pivot!#REF!,E66)</f>
        <v>Amsterdam Total</v>
      </c>
      <c r="F67" s="20" t="str">
        <f>IF(ISTEXT(Pivot!#REF!),Pivot!#REF!,"")</f>
        <v/>
      </c>
      <c r="G67" s="21" t="str">
        <f>IF(ISNUMBER(Pivot!#REF!),Pivot!#REF!,"")</f>
        <v/>
      </c>
      <c r="H67" s="21" t="str">
        <f>IF(ISNUMBER(Pivot!#REF!),Pivot!#REF!,"")</f>
        <v/>
      </c>
      <c r="I67" s="21" t="str">
        <f>IF(ISNUMBER(Pivot!#REF!),Pivot!#REF!,"")</f>
        <v/>
      </c>
    </row>
    <row r="68" spans="2:9" ht="15" customHeight="1" x14ac:dyDescent="0.15">
      <c r="B68" s="20" t="str">
        <f>IF(ISTEXT(Pivot!#REF!),Pivot!#REF!,B67)</f>
        <v>U.S. &amp; Canada</v>
      </c>
      <c r="C68" s="20" t="str">
        <f>IF(ISTEXT(Pivot!#REF!),Pivot!#REF!,C67)</f>
        <v>U.S. &amp; Canada</v>
      </c>
      <c r="D68" s="20" t="str">
        <f>IF(ISTEXT(Pivot!#REF!),Pivot!#REF!,D67)</f>
        <v>United States</v>
      </c>
      <c r="E68" s="20" t="str">
        <f>IF(ISTEXT(Pivot!#REF!),Pivot!#REF!,E67)</f>
        <v>Amsterdam Total</v>
      </c>
      <c r="F68" s="20" t="str">
        <f>IF(ISTEXT(Pivot!#REF!),Pivot!#REF!,"")</f>
        <v/>
      </c>
      <c r="G68" s="21" t="str">
        <f>IF(ISNUMBER(Pivot!#REF!),Pivot!#REF!,"")</f>
        <v/>
      </c>
      <c r="H68" s="21" t="str">
        <f>IF(ISNUMBER(Pivot!#REF!),Pivot!#REF!,"")</f>
        <v/>
      </c>
      <c r="I68" s="21" t="str">
        <f>IF(ISNUMBER(Pivot!#REF!),Pivot!#REF!,"")</f>
        <v/>
      </c>
    </row>
    <row r="69" spans="2:9" ht="15" customHeight="1" x14ac:dyDescent="0.15">
      <c r="B69" s="20" t="str">
        <f>IF(ISTEXT(Pivot!#REF!),Pivot!#REF!,B68)</f>
        <v>U.S. &amp; Canada</v>
      </c>
      <c r="C69" s="20" t="str">
        <f>IF(ISTEXT(Pivot!#REF!),Pivot!#REF!,C68)</f>
        <v>U.S. &amp; Canada</v>
      </c>
      <c r="D69" s="20" t="str">
        <f>IF(ISTEXT(Pivot!#REF!),Pivot!#REF!,D68)</f>
        <v>United States</v>
      </c>
      <c r="E69" s="20" t="str">
        <f>IF(ISTEXT(Pivot!#REF!),Pivot!#REF!,E68)</f>
        <v>Amsterdam Total</v>
      </c>
      <c r="F69" s="20" t="str">
        <f>IF(ISTEXT(Pivot!#REF!),Pivot!#REF!,"")</f>
        <v/>
      </c>
      <c r="G69" s="21" t="str">
        <f>IF(ISNUMBER(Pivot!#REF!),Pivot!#REF!,"")</f>
        <v/>
      </c>
      <c r="H69" s="21" t="str">
        <f>IF(ISNUMBER(Pivot!#REF!),Pivot!#REF!,"")</f>
        <v/>
      </c>
      <c r="I69" s="21" t="str">
        <f>IF(ISNUMBER(Pivot!#REF!),Pivot!#REF!,"")</f>
        <v/>
      </c>
    </row>
    <row r="70" spans="2:9" ht="15" customHeight="1" x14ac:dyDescent="0.15">
      <c r="B70" s="20" t="str">
        <f>IF(ISTEXT(Pivot!#REF!),Pivot!#REF!,B69)</f>
        <v>U.S. &amp; Canada</v>
      </c>
      <c r="C70" s="20" t="str">
        <f>IF(ISTEXT(Pivot!#REF!),Pivot!#REF!,C69)</f>
        <v>U.S. &amp; Canada</v>
      </c>
      <c r="D70" s="20" t="str">
        <f>IF(ISTEXT(Pivot!#REF!),Pivot!#REF!,D69)</f>
        <v>United States</v>
      </c>
      <c r="E70" s="20" t="str">
        <f>IF(ISTEXT(Pivot!#REF!),Pivot!#REF!,E69)</f>
        <v>Amsterdam Total</v>
      </c>
      <c r="F70" s="20" t="str">
        <f>IF(ISTEXT(Pivot!#REF!),Pivot!#REF!,"")</f>
        <v/>
      </c>
      <c r="G70" s="21" t="str">
        <f>IF(ISNUMBER(Pivot!#REF!),Pivot!#REF!,"")</f>
        <v/>
      </c>
      <c r="H70" s="21" t="str">
        <f>IF(ISNUMBER(Pivot!#REF!),Pivot!#REF!,"")</f>
        <v/>
      </c>
      <c r="I70" s="21" t="str">
        <f>IF(ISNUMBER(Pivot!#REF!),Pivot!#REF!,"")</f>
        <v/>
      </c>
    </row>
    <row r="71" spans="2:9" ht="15" customHeight="1" x14ac:dyDescent="0.15">
      <c r="B71" s="20" t="str">
        <f>IF(ISTEXT(Pivot!#REF!),Pivot!#REF!,B70)</f>
        <v>U.S. &amp; Canada</v>
      </c>
      <c r="C71" s="20" t="str">
        <f>IF(ISTEXT(Pivot!#REF!),Pivot!#REF!,C70)</f>
        <v>U.S. &amp; Canada</v>
      </c>
      <c r="D71" s="20" t="str">
        <f>IF(ISTEXT(Pivot!#REF!),Pivot!#REF!,D70)</f>
        <v>United States</v>
      </c>
      <c r="E71" s="20" t="str">
        <f>IF(ISTEXT(Pivot!#REF!),Pivot!#REF!,E70)</f>
        <v>Amsterdam Total</v>
      </c>
      <c r="F71" s="20" t="str">
        <f>IF(ISTEXT(Pivot!#REF!),Pivot!#REF!,"")</f>
        <v/>
      </c>
      <c r="G71" s="21" t="str">
        <f>IF(ISNUMBER(Pivot!#REF!),Pivot!#REF!,"")</f>
        <v/>
      </c>
      <c r="H71" s="21" t="str">
        <f>IF(ISNUMBER(Pivot!#REF!),Pivot!#REF!,"")</f>
        <v/>
      </c>
      <c r="I71" s="21" t="str">
        <f>IF(ISNUMBER(Pivot!#REF!),Pivot!#REF!,"")</f>
        <v/>
      </c>
    </row>
    <row r="72" spans="2:9" ht="15" customHeight="1" x14ac:dyDescent="0.15">
      <c r="B72" s="20" t="str">
        <f>IF(ISTEXT(Pivot!#REF!),Pivot!#REF!,B71)</f>
        <v>U.S. &amp; Canada</v>
      </c>
      <c r="C72" s="20" t="str">
        <f>IF(ISTEXT(Pivot!#REF!),Pivot!#REF!,C71)</f>
        <v>U.S. &amp; Canada</v>
      </c>
      <c r="D72" s="20" t="str">
        <f>IF(ISTEXT(Pivot!#REF!),Pivot!#REF!,D71)</f>
        <v>United States</v>
      </c>
      <c r="E72" s="20" t="str">
        <f>IF(ISTEXT(Pivot!#REF!),Pivot!#REF!,E71)</f>
        <v>Amsterdam Total</v>
      </c>
      <c r="F72" s="20" t="str">
        <f>IF(ISTEXT(Pivot!#REF!),Pivot!#REF!,"")</f>
        <v/>
      </c>
      <c r="G72" s="21" t="str">
        <f>IF(ISNUMBER(Pivot!#REF!),Pivot!#REF!,"")</f>
        <v/>
      </c>
      <c r="H72" s="21" t="str">
        <f>IF(ISNUMBER(Pivot!#REF!),Pivot!#REF!,"")</f>
        <v/>
      </c>
      <c r="I72" s="21" t="str">
        <f>IF(ISNUMBER(Pivot!#REF!),Pivot!#REF!,"")</f>
        <v/>
      </c>
    </row>
    <row r="73" spans="2:9" ht="15" customHeight="1" x14ac:dyDescent="0.15">
      <c r="B73" s="20" t="str">
        <f>IF(ISTEXT(Pivot!#REF!),Pivot!#REF!,B72)</f>
        <v>U.S. &amp; Canada</v>
      </c>
      <c r="C73" s="20" t="str">
        <f>IF(ISTEXT(Pivot!#REF!),Pivot!#REF!,C72)</f>
        <v>U.S. &amp; Canada</v>
      </c>
      <c r="D73" s="20" t="str">
        <f>IF(ISTEXT(Pivot!#REF!),Pivot!#REF!,D72)</f>
        <v>United States</v>
      </c>
      <c r="E73" s="20" t="str">
        <f>IF(ISTEXT(Pivot!#REF!),Pivot!#REF!,E72)</f>
        <v>Amsterdam Total</v>
      </c>
      <c r="F73" s="20" t="str">
        <f>IF(ISTEXT(Pivot!#REF!),Pivot!#REF!,"")</f>
        <v/>
      </c>
      <c r="G73" s="21" t="str">
        <f>IF(ISNUMBER(Pivot!#REF!),Pivot!#REF!,"")</f>
        <v/>
      </c>
      <c r="H73" s="21" t="str">
        <f>IF(ISNUMBER(Pivot!#REF!),Pivot!#REF!,"")</f>
        <v/>
      </c>
      <c r="I73" s="21" t="str">
        <f>IF(ISNUMBER(Pivot!#REF!),Pivot!#REF!,"")</f>
        <v/>
      </c>
    </row>
    <row r="74" spans="2:9" ht="15" customHeight="1" x14ac:dyDescent="0.15">
      <c r="B74" s="20" t="str">
        <f>IF(ISTEXT(Pivot!#REF!),Pivot!#REF!,B73)</f>
        <v>U.S. &amp; Canada</v>
      </c>
      <c r="C74" s="20" t="str">
        <f>IF(ISTEXT(Pivot!#REF!),Pivot!#REF!,C73)</f>
        <v>U.S. &amp; Canada</v>
      </c>
      <c r="D74" s="20" t="str">
        <f>IF(ISTEXT(Pivot!#REF!),Pivot!#REF!,D73)</f>
        <v>United States</v>
      </c>
      <c r="E74" s="20" t="str">
        <f>IF(ISTEXT(Pivot!#REF!),Pivot!#REF!,E73)</f>
        <v>Amsterdam Total</v>
      </c>
      <c r="F74" s="20" t="str">
        <f>IF(ISTEXT(Pivot!#REF!),Pivot!#REF!,"")</f>
        <v/>
      </c>
      <c r="G74" s="21" t="str">
        <f>IF(ISNUMBER(Pivot!#REF!),Pivot!#REF!,"")</f>
        <v/>
      </c>
      <c r="H74" s="21" t="str">
        <f>IF(ISNUMBER(Pivot!#REF!),Pivot!#REF!,"")</f>
        <v/>
      </c>
      <c r="I74" s="21" t="str">
        <f>IF(ISNUMBER(Pivot!#REF!),Pivot!#REF!,"")</f>
        <v/>
      </c>
    </row>
    <row r="75" spans="2:9" ht="15" customHeight="1" x14ac:dyDescent="0.15">
      <c r="B75" s="20" t="str">
        <f>IF(ISTEXT(Pivot!#REF!),Pivot!#REF!,B74)</f>
        <v>U.S. &amp; Canada</v>
      </c>
      <c r="C75" s="20" t="str">
        <f>IF(ISTEXT(Pivot!#REF!),Pivot!#REF!,C74)</f>
        <v>U.S. &amp; Canada</v>
      </c>
      <c r="D75" s="20" t="str">
        <f>IF(ISTEXT(Pivot!#REF!),Pivot!#REF!,D74)</f>
        <v>United States</v>
      </c>
      <c r="E75" s="20" t="str">
        <f>IF(ISTEXT(Pivot!#REF!),Pivot!#REF!,E74)</f>
        <v>Amsterdam Total</v>
      </c>
      <c r="F75" s="20" t="str">
        <f>IF(ISTEXT(Pivot!#REF!),Pivot!#REF!,"")</f>
        <v/>
      </c>
      <c r="G75" s="21" t="str">
        <f>IF(ISNUMBER(Pivot!#REF!),Pivot!#REF!,"")</f>
        <v/>
      </c>
      <c r="H75" s="21" t="str">
        <f>IF(ISNUMBER(Pivot!#REF!),Pivot!#REF!,"")</f>
        <v/>
      </c>
      <c r="I75" s="21" t="str">
        <f>IF(ISNUMBER(Pivot!#REF!),Pivot!#REF!,"")</f>
        <v/>
      </c>
    </row>
    <row r="76" spans="2:9" ht="15" customHeight="1" x14ac:dyDescent="0.15">
      <c r="B76" s="20" t="str">
        <f>IF(ISTEXT(Pivot!#REF!),Pivot!#REF!,B75)</f>
        <v>U.S. &amp; Canada</v>
      </c>
      <c r="C76" s="20" t="str">
        <f>IF(ISTEXT(Pivot!#REF!),Pivot!#REF!,C75)</f>
        <v>U.S. &amp; Canada</v>
      </c>
      <c r="D76" s="20" t="str">
        <f>IF(ISTEXT(Pivot!#REF!),Pivot!#REF!,D75)</f>
        <v>United States</v>
      </c>
      <c r="E76" s="20" t="str">
        <f>IF(ISTEXT(Pivot!#REF!),Pivot!#REF!,E75)</f>
        <v>Amsterdam Total</v>
      </c>
      <c r="F76" s="20" t="str">
        <f>IF(ISTEXT(Pivot!#REF!),Pivot!#REF!,"")</f>
        <v/>
      </c>
      <c r="G76" s="21" t="str">
        <f>IF(ISNUMBER(Pivot!#REF!),Pivot!#REF!,"")</f>
        <v/>
      </c>
      <c r="H76" s="21" t="str">
        <f>IF(ISNUMBER(Pivot!#REF!),Pivot!#REF!,"")</f>
        <v/>
      </c>
      <c r="I76" s="21" t="str">
        <f>IF(ISNUMBER(Pivot!#REF!),Pivot!#REF!,"")</f>
        <v/>
      </c>
    </row>
    <row r="77" spans="2:9" ht="15" customHeight="1" x14ac:dyDescent="0.15">
      <c r="B77" s="20" t="str">
        <f>IF(ISTEXT(Pivot!#REF!),Pivot!#REF!,B76)</f>
        <v>U.S. &amp; Canada</v>
      </c>
      <c r="C77" s="20" t="str">
        <f>IF(ISTEXT(Pivot!#REF!),Pivot!#REF!,C76)</f>
        <v>U.S. &amp; Canada</v>
      </c>
      <c r="D77" s="20" t="str">
        <f>IF(ISTEXT(Pivot!#REF!),Pivot!#REF!,D76)</f>
        <v>United States</v>
      </c>
      <c r="E77" s="20" t="str">
        <f>IF(ISTEXT(Pivot!#REF!),Pivot!#REF!,E76)</f>
        <v>Amsterdam Total</v>
      </c>
      <c r="F77" s="20" t="str">
        <f>IF(ISTEXT(Pivot!#REF!),Pivot!#REF!,"")</f>
        <v/>
      </c>
      <c r="G77" s="21" t="str">
        <f>IF(ISNUMBER(Pivot!#REF!),Pivot!#REF!,"")</f>
        <v/>
      </c>
      <c r="H77" s="21" t="str">
        <f>IF(ISNUMBER(Pivot!#REF!),Pivot!#REF!,"")</f>
        <v/>
      </c>
      <c r="I77" s="21" t="str">
        <f>IF(ISNUMBER(Pivot!#REF!),Pivot!#REF!,"")</f>
        <v/>
      </c>
    </row>
    <row r="78" spans="2:9" ht="15" customHeight="1" x14ac:dyDescent="0.15">
      <c r="B78" s="20" t="str">
        <f>IF(ISTEXT(Pivot!#REF!),Pivot!#REF!,B77)</f>
        <v>U.S. &amp; Canada</v>
      </c>
      <c r="C78" s="20" t="str">
        <f>IF(ISTEXT(Pivot!#REF!),Pivot!#REF!,C77)</f>
        <v>U.S. &amp; Canada</v>
      </c>
      <c r="D78" s="20" t="str">
        <f>IF(ISTEXT(Pivot!#REF!),Pivot!#REF!,D77)</f>
        <v>United States</v>
      </c>
      <c r="E78" s="20" t="str">
        <f>IF(ISTEXT(Pivot!#REF!),Pivot!#REF!,E77)</f>
        <v>Amsterdam Total</v>
      </c>
      <c r="F78" s="20" t="str">
        <f>IF(ISTEXT(Pivot!#REF!),Pivot!#REF!,"")</f>
        <v/>
      </c>
      <c r="G78" s="21" t="str">
        <f>IF(ISNUMBER(Pivot!#REF!),Pivot!#REF!,"")</f>
        <v/>
      </c>
      <c r="H78" s="21" t="str">
        <f>IF(ISNUMBER(Pivot!#REF!),Pivot!#REF!,"")</f>
        <v/>
      </c>
      <c r="I78" s="21" t="str">
        <f>IF(ISNUMBER(Pivot!#REF!),Pivot!#REF!,"")</f>
        <v/>
      </c>
    </row>
    <row r="79" spans="2:9" ht="15" customHeight="1" x14ac:dyDescent="0.15">
      <c r="B79" s="20" t="str">
        <f>IF(ISTEXT(Pivot!#REF!),Pivot!#REF!,B78)</f>
        <v>U.S. &amp; Canada</v>
      </c>
      <c r="C79" s="20" t="str">
        <f>IF(ISTEXT(Pivot!#REF!),Pivot!#REF!,C78)</f>
        <v>U.S. &amp; Canada</v>
      </c>
      <c r="D79" s="20" t="str">
        <f>IF(ISTEXT(Pivot!#REF!),Pivot!#REF!,D78)</f>
        <v>United States</v>
      </c>
      <c r="E79" s="20" t="str">
        <f>IF(ISTEXT(Pivot!#REF!),Pivot!#REF!,E78)</f>
        <v>Amsterdam Total</v>
      </c>
      <c r="F79" s="20" t="str">
        <f>IF(ISTEXT(Pivot!#REF!),Pivot!#REF!,"")</f>
        <v/>
      </c>
      <c r="G79" s="21" t="str">
        <f>IF(ISNUMBER(Pivot!#REF!),Pivot!#REF!,"")</f>
        <v/>
      </c>
      <c r="H79" s="21" t="str">
        <f>IF(ISNUMBER(Pivot!#REF!),Pivot!#REF!,"")</f>
        <v/>
      </c>
      <c r="I79" s="21" t="str">
        <f>IF(ISNUMBER(Pivot!#REF!),Pivot!#REF!,"")</f>
        <v/>
      </c>
    </row>
    <row r="80" spans="2:9" ht="15" customHeight="1" x14ac:dyDescent="0.15">
      <c r="B80" s="20" t="str">
        <f>IF(ISTEXT(Pivot!A13),Pivot!A13,B79)</f>
        <v>U.S. &amp; Canada</v>
      </c>
      <c r="C80" s="20" t="str">
        <f>IF(ISTEXT(Pivot!B13),Pivot!B13,C79)</f>
        <v>U.S. &amp; Canada</v>
      </c>
      <c r="D80" s="20" t="str">
        <f>IF(ISTEXT(Pivot!C13),Pivot!C13,D79)</f>
        <v>United States</v>
      </c>
      <c r="E80" s="20" t="str">
        <f>IF(ISTEXT(Pivot!D12),Pivot!D12,E79)</f>
        <v>Dallas</v>
      </c>
      <c r="F80" s="20" t="str">
        <f>IF(ISTEXT(Pivot!E12),Pivot!E12,"")</f>
        <v>IXD</v>
      </c>
      <c r="G80" s="21">
        <f>IF(ISNUMBER(Pivot!I12),Pivot!I12,"")</f>
        <v>350</v>
      </c>
      <c r="H80" s="21">
        <f>IF(ISNUMBER(Pivot!J12),Pivot!J12,"")</f>
        <v>250</v>
      </c>
      <c r="I80" s="21">
        <f>IF(ISNUMBER(Pivot!K12),Pivot!K12,"")</f>
        <v>250</v>
      </c>
    </row>
    <row r="81" spans="2:9" ht="15" customHeight="1" x14ac:dyDescent="0.15">
      <c r="B81" s="20" t="str">
        <f>IF(ISTEXT(Pivot!A14),Pivot!A14,B80)</f>
        <v>U.S. &amp; Canada</v>
      </c>
      <c r="C81" s="20" t="str">
        <f>IF(ISTEXT(Pivot!B14),Pivot!B14,C80)</f>
        <v>U.S. &amp; Canada</v>
      </c>
      <c r="D81" s="20" t="str">
        <f>IF(ISTEXT(Pivot!C14),Pivot!C14,D80)</f>
        <v>United States</v>
      </c>
      <c r="E81" s="20" t="str">
        <f>IF(ISTEXT(Pivot!D13),Pivot!D13,E80)</f>
        <v>Dallas</v>
      </c>
      <c r="F81" s="20" t="str">
        <f>IF(ISTEXT(Pivot!E13),Pivot!E13,"")</f>
        <v>XZN</v>
      </c>
      <c r="G81" s="21">
        <f>IF(ISNUMBER(Pivot!I13),Pivot!I13,"")</f>
        <v>275</v>
      </c>
      <c r="H81" s="21">
        <f>IF(ISNUMBER(Pivot!J13),Pivot!J13,"")</f>
        <v>275</v>
      </c>
      <c r="I81" s="21">
        <f>IF(ISNUMBER(Pivot!K13),Pivot!K13,"")</f>
        <v>500</v>
      </c>
    </row>
    <row r="82" spans="2:9" ht="15" customHeight="1" x14ac:dyDescent="0.15">
      <c r="B82" s="20" t="str">
        <f>IF(ISTEXT(Pivot!A15),Pivot!A15,B81)</f>
        <v>U.S. &amp; Canada</v>
      </c>
      <c r="C82" s="20" t="str">
        <f>IF(ISTEXT(Pivot!B15),Pivot!B15,C81)</f>
        <v>U.S. &amp; Canada</v>
      </c>
      <c r="D82" s="20" t="str">
        <f>IF(ISTEXT(Pivot!C15),Pivot!C15,D81)</f>
        <v>United States</v>
      </c>
      <c r="E82" s="20" t="str">
        <f>IF(ISTEXT(Pivot!D14),Pivot!D14,E81)</f>
        <v>Dallas</v>
      </c>
      <c r="F82" s="20" t="str">
        <f>IF(ISTEXT(Pivot!E14),Pivot!E14,"")</f>
        <v>DXY</v>
      </c>
      <c r="G82" s="21" t="str">
        <f>IF(ISNUMBER(Pivot!I14),Pivot!I14,"")</f>
        <v/>
      </c>
      <c r="H82" s="21" t="str">
        <f>IF(ISNUMBER(Pivot!J14),Pivot!J14,"")</f>
        <v/>
      </c>
      <c r="I82" s="21" t="str">
        <f>IF(ISNUMBER(Pivot!K14),Pivot!K14,"")</f>
        <v/>
      </c>
    </row>
    <row r="83" spans="2:9" ht="15" customHeight="1" x14ac:dyDescent="0.15">
      <c r="B83" s="20" t="str">
        <f>IF(ISTEXT(Pivot!A16),Pivot!A16,B82)</f>
        <v>U.S. &amp; Canada</v>
      </c>
      <c r="C83" s="20" t="str">
        <f>IF(ISTEXT(Pivot!B16),Pivot!B16,C82)</f>
        <v>U.S. &amp; Canada</v>
      </c>
      <c r="D83" s="20" t="str">
        <f>IF(ISTEXT(Pivot!C16),Pivot!C16,D82)</f>
        <v>United States</v>
      </c>
      <c r="E83" s="20" t="str">
        <f>IF(ISTEXT(Pivot!D15),Pivot!D15,E82)</f>
        <v>Dallas</v>
      </c>
      <c r="F83" s="20" t="str">
        <f>IF(ISTEXT(Pivot!E15),Pivot!E15,"")</f>
        <v>EMK</v>
      </c>
      <c r="G83" s="21">
        <f>IF(ISNUMBER(Pivot!I15),Pivot!I15,"")</f>
        <v>225</v>
      </c>
      <c r="H83" s="21">
        <f>IF(ISNUMBER(Pivot!J15),Pivot!J15,"")</f>
        <v>150</v>
      </c>
      <c r="I83" s="21">
        <f>IF(ISNUMBER(Pivot!K15),Pivot!K15,"")</f>
        <v>135</v>
      </c>
    </row>
    <row r="84" spans="2:9" ht="15" customHeight="1" x14ac:dyDescent="0.15">
      <c r="B84" s="20" t="str">
        <f>IF(ISTEXT(Pivot!A17),Pivot!A17,B83)</f>
        <v>U.S. &amp; Canada</v>
      </c>
      <c r="C84" s="20" t="str">
        <f>IF(ISTEXT(Pivot!B17),Pivot!B17,C83)</f>
        <v>U.S. &amp; Canada</v>
      </c>
      <c r="D84" s="20" t="str">
        <f>IF(ISTEXT(Pivot!C17),Pivot!C17,D83)</f>
        <v>United States</v>
      </c>
      <c r="E84" s="20" t="str">
        <f>IF(ISTEXT(Pivot!D16),Pivot!D16,E83)</f>
        <v>Dallas</v>
      </c>
      <c r="F84" s="20" t="str">
        <f>IF(ISTEXT(Pivot!E16),Pivot!E16,"")</f>
        <v>JOF</v>
      </c>
      <c r="G84" s="21">
        <f>IF(ISNUMBER(Pivot!I16),Pivot!I16,"")</f>
        <v>250</v>
      </c>
      <c r="H84" s="21" t="str">
        <f>IF(ISNUMBER(Pivot!J16),Pivot!J16,"")</f>
        <v/>
      </c>
      <c r="I84" s="21">
        <f>IF(ISNUMBER(Pivot!K16),Pivot!K16,"")</f>
        <v>175</v>
      </c>
    </row>
    <row r="85" spans="2:9" ht="15" customHeight="1" x14ac:dyDescent="0.15">
      <c r="B85" s="20" t="str">
        <f>IF(ISTEXT(Pivot!A18),Pivot!A18,B84)</f>
        <v>U.S. &amp; Canada</v>
      </c>
      <c r="C85" s="20" t="str">
        <f>IF(ISTEXT(Pivot!B18),Pivot!B18,C84)</f>
        <v>U.S. &amp; Canada</v>
      </c>
      <c r="D85" s="20" t="str">
        <f>IF(ISTEXT(Pivot!C18),Pivot!C18,D84)</f>
        <v>United States</v>
      </c>
      <c r="E85" s="20" t="str">
        <f>IF(ISTEXT(Pivot!D17),Pivot!D17,E84)</f>
        <v>Dallas</v>
      </c>
      <c r="F85" s="20" t="str">
        <f>IF(ISTEXT(Pivot!E17),Pivot!E17,"")</f>
        <v>YEI</v>
      </c>
      <c r="G85" s="21">
        <f>IF(ISNUMBER(Pivot!I17),Pivot!I17,"")</f>
        <v>250</v>
      </c>
      <c r="H85" s="21">
        <f>IF(ISNUMBER(Pivot!J17),Pivot!J17,"")</f>
        <v>150</v>
      </c>
      <c r="I85" s="21">
        <f>IF(ISNUMBER(Pivot!K17),Pivot!K17,"")</f>
        <v>75</v>
      </c>
    </row>
    <row r="86" spans="2:9" ht="15" customHeight="1" x14ac:dyDescent="0.15">
      <c r="B86" s="20" t="str">
        <f>IF(ISTEXT(Pivot!A19),Pivot!A19,B85)</f>
        <v>U.S. &amp; Canada</v>
      </c>
      <c r="C86" s="20" t="str">
        <f>IF(ISTEXT(Pivot!B19),Pivot!B19,C85)</f>
        <v>U.S. &amp; Canada</v>
      </c>
      <c r="D86" s="20" t="str">
        <f>IF(ISTEXT(Pivot!C19),Pivot!C19,D85)</f>
        <v>United States</v>
      </c>
      <c r="E86" s="20" t="str">
        <f>IF(ISTEXT(Pivot!D18),Pivot!D18,E85)</f>
        <v>Dallas</v>
      </c>
      <c r="F86" s="20" t="str">
        <f>IF(ISTEXT(Pivot!E18),Pivot!E18,"")</f>
        <v>EFM</v>
      </c>
      <c r="G86" s="21">
        <f>IF(ISNUMBER(Pivot!I18),Pivot!I18,"")</f>
        <v>150</v>
      </c>
      <c r="H86" s="21">
        <f>IF(ISNUMBER(Pivot!J18),Pivot!J18,"")</f>
        <v>100</v>
      </c>
      <c r="I86" s="21">
        <f>IF(ISNUMBER(Pivot!K18),Pivot!K18,"")</f>
        <v>100</v>
      </c>
    </row>
    <row r="87" spans="2:9" ht="15" customHeight="1" x14ac:dyDescent="0.15">
      <c r="B87" s="20" t="str">
        <f>IF(ISTEXT(Pivot!#REF!),Pivot!#REF!,B86)</f>
        <v>U.S. &amp; Canada</v>
      </c>
      <c r="C87" s="20" t="str">
        <f>IF(ISTEXT(Pivot!#REF!),Pivot!#REF!,C86)</f>
        <v>U.S. &amp; Canada</v>
      </c>
      <c r="D87" s="20" t="str">
        <f>IF(ISTEXT(Pivot!#REF!),Pivot!#REF!,D86)</f>
        <v>United States</v>
      </c>
      <c r="E87" s="20" t="str">
        <f>IF(ISTEXT(Pivot!D19),Pivot!D19,E86)</f>
        <v>Dallas Total</v>
      </c>
      <c r="F87" s="20" t="str">
        <f>IF(ISTEXT(Pivot!E19),Pivot!E19,"")</f>
        <v/>
      </c>
      <c r="G87" s="21">
        <f>IF(ISNUMBER(Pivot!I19),Pivot!I19,"")</f>
        <v>250</v>
      </c>
      <c r="H87" s="21">
        <f>IF(ISNUMBER(Pivot!J19),Pivot!J19,"")</f>
        <v>185</v>
      </c>
      <c r="I87" s="21">
        <f>IF(ISNUMBER(Pivot!K19),Pivot!K19,"")</f>
        <v>205.83333333333334</v>
      </c>
    </row>
    <row r="88" spans="2:9" ht="15" customHeight="1" x14ac:dyDescent="0.15">
      <c r="B88" s="20" t="str">
        <f>IF(ISTEXT(Pivot!#REF!),Pivot!#REF!,B87)</f>
        <v>U.S. &amp; Canada</v>
      </c>
      <c r="C88" s="20" t="str">
        <f>IF(ISTEXT(Pivot!#REF!),Pivot!#REF!,C87)</f>
        <v>U.S. &amp; Canada</v>
      </c>
      <c r="D88" s="20" t="str">
        <f>IF(ISTEXT(Pivot!#REF!),Pivot!#REF!,D87)</f>
        <v>United States</v>
      </c>
      <c r="E88" s="20" t="str">
        <f>IF(ISTEXT(Pivot!#REF!),Pivot!#REF!,E87)</f>
        <v>Dallas Total</v>
      </c>
      <c r="F88" s="20" t="str">
        <f>IF(ISTEXT(Pivot!#REF!),Pivot!#REF!,"")</f>
        <v/>
      </c>
      <c r="G88" s="21" t="str">
        <f>IF(ISNUMBER(Pivot!#REF!),Pivot!#REF!,"")</f>
        <v/>
      </c>
      <c r="H88" s="21" t="str">
        <f>IF(ISNUMBER(Pivot!#REF!),Pivot!#REF!,"")</f>
        <v/>
      </c>
      <c r="I88" s="21" t="str">
        <f>IF(ISNUMBER(Pivot!#REF!),Pivot!#REF!,"")</f>
        <v/>
      </c>
    </row>
    <row r="89" spans="2:9" ht="15" customHeight="1" x14ac:dyDescent="0.15">
      <c r="B89" s="20" t="str">
        <f>IF(ISTEXT(Pivot!#REF!),Pivot!#REF!,B88)</f>
        <v>U.S. &amp; Canada</v>
      </c>
      <c r="C89" s="20" t="str">
        <f>IF(ISTEXT(Pivot!#REF!),Pivot!#REF!,C88)</f>
        <v>U.S. &amp; Canada</v>
      </c>
      <c r="D89" s="20" t="str">
        <f>IF(ISTEXT(Pivot!#REF!),Pivot!#REF!,D88)</f>
        <v>United States</v>
      </c>
      <c r="E89" s="20" t="str">
        <f>IF(ISTEXT(Pivot!#REF!),Pivot!#REF!,E88)</f>
        <v>Dallas Total</v>
      </c>
      <c r="F89" s="20" t="str">
        <f>IF(ISTEXT(Pivot!#REF!),Pivot!#REF!,"")</f>
        <v/>
      </c>
      <c r="G89" s="21" t="str">
        <f>IF(ISNUMBER(Pivot!#REF!),Pivot!#REF!,"")</f>
        <v/>
      </c>
      <c r="H89" s="21" t="str">
        <f>IF(ISNUMBER(Pivot!#REF!),Pivot!#REF!,"")</f>
        <v/>
      </c>
      <c r="I89" s="21" t="str">
        <f>IF(ISNUMBER(Pivot!#REF!),Pivot!#REF!,"")</f>
        <v/>
      </c>
    </row>
    <row r="90" spans="2:9" ht="15" customHeight="1" x14ac:dyDescent="0.15">
      <c r="B90" s="20" t="str">
        <f>IF(ISTEXT(Pivot!#REF!),Pivot!#REF!,B89)</f>
        <v>U.S. &amp; Canada</v>
      </c>
      <c r="C90" s="20" t="str">
        <f>IF(ISTEXT(Pivot!#REF!),Pivot!#REF!,C89)</f>
        <v>U.S. &amp; Canada</v>
      </c>
      <c r="D90" s="20" t="str">
        <f>IF(ISTEXT(Pivot!#REF!),Pivot!#REF!,D89)</f>
        <v>United States</v>
      </c>
      <c r="E90" s="20" t="str">
        <f>IF(ISTEXT(Pivot!#REF!),Pivot!#REF!,E89)</f>
        <v>Dallas Total</v>
      </c>
      <c r="F90" s="20" t="str">
        <f>IF(ISTEXT(Pivot!#REF!),Pivot!#REF!,"")</f>
        <v/>
      </c>
      <c r="G90" s="21" t="str">
        <f>IF(ISNUMBER(Pivot!#REF!),Pivot!#REF!,"")</f>
        <v/>
      </c>
      <c r="H90" s="21" t="str">
        <f>IF(ISNUMBER(Pivot!#REF!),Pivot!#REF!,"")</f>
        <v/>
      </c>
      <c r="I90" s="21" t="str">
        <f>IF(ISNUMBER(Pivot!#REF!),Pivot!#REF!,"")</f>
        <v/>
      </c>
    </row>
    <row r="91" spans="2:9" ht="15" customHeight="1" x14ac:dyDescent="0.15">
      <c r="B91" s="20" t="str">
        <f>IF(ISTEXT(Pivot!#REF!),Pivot!#REF!,B90)</f>
        <v>U.S. &amp; Canada</v>
      </c>
      <c r="C91" s="20" t="str">
        <f>IF(ISTEXT(Pivot!#REF!),Pivot!#REF!,C90)</f>
        <v>U.S. &amp; Canada</v>
      </c>
      <c r="D91" s="20" t="str">
        <f>IF(ISTEXT(Pivot!#REF!),Pivot!#REF!,D90)</f>
        <v>United States</v>
      </c>
      <c r="E91" s="20" t="str">
        <f>IF(ISTEXT(Pivot!#REF!),Pivot!#REF!,E90)</f>
        <v>Dallas Total</v>
      </c>
      <c r="F91" s="20" t="str">
        <f>IF(ISTEXT(Pivot!#REF!),Pivot!#REF!,"")</f>
        <v/>
      </c>
      <c r="G91" s="21" t="str">
        <f>IF(ISNUMBER(Pivot!#REF!),Pivot!#REF!,"")</f>
        <v/>
      </c>
      <c r="H91" s="21" t="str">
        <f>IF(ISNUMBER(Pivot!#REF!),Pivot!#REF!,"")</f>
        <v/>
      </c>
      <c r="I91" s="21" t="str">
        <f>IF(ISNUMBER(Pivot!#REF!),Pivot!#REF!,"")</f>
        <v/>
      </c>
    </row>
    <row r="92" spans="2:9" ht="15" customHeight="1" x14ac:dyDescent="0.15">
      <c r="B92" s="20" t="str">
        <f>IF(ISTEXT(Pivot!#REF!),Pivot!#REF!,B91)</f>
        <v>U.S. &amp; Canada</v>
      </c>
      <c r="C92" s="20" t="str">
        <f>IF(ISTEXT(Pivot!#REF!),Pivot!#REF!,C91)</f>
        <v>U.S. &amp; Canada</v>
      </c>
      <c r="D92" s="20" t="str">
        <f>IF(ISTEXT(Pivot!#REF!),Pivot!#REF!,D91)</f>
        <v>United States</v>
      </c>
      <c r="E92" s="20" t="str">
        <f>IF(ISTEXT(Pivot!#REF!),Pivot!#REF!,E91)</f>
        <v>Dallas Total</v>
      </c>
      <c r="F92" s="20" t="str">
        <f>IF(ISTEXT(Pivot!#REF!),Pivot!#REF!,"")</f>
        <v/>
      </c>
      <c r="G92" s="21" t="str">
        <f>IF(ISNUMBER(Pivot!#REF!),Pivot!#REF!,"")</f>
        <v/>
      </c>
      <c r="H92" s="21" t="str">
        <f>IF(ISNUMBER(Pivot!#REF!),Pivot!#REF!,"")</f>
        <v/>
      </c>
      <c r="I92" s="21" t="str">
        <f>IF(ISNUMBER(Pivot!#REF!),Pivot!#REF!,"")</f>
        <v/>
      </c>
    </row>
    <row r="93" spans="2:9" ht="15" customHeight="1" x14ac:dyDescent="0.15">
      <c r="B93" s="20" t="str">
        <f>IF(ISTEXT(Pivot!#REF!),Pivot!#REF!,B92)</f>
        <v>U.S. &amp; Canada</v>
      </c>
      <c r="C93" s="20" t="str">
        <f>IF(ISTEXT(Pivot!#REF!),Pivot!#REF!,C92)</f>
        <v>U.S. &amp; Canada</v>
      </c>
      <c r="D93" s="20" t="str">
        <f>IF(ISTEXT(Pivot!#REF!),Pivot!#REF!,D92)</f>
        <v>United States</v>
      </c>
      <c r="E93" s="20" t="str">
        <f>IF(ISTEXT(Pivot!#REF!),Pivot!#REF!,E92)</f>
        <v>Dallas Total</v>
      </c>
      <c r="F93" s="20" t="str">
        <f>IF(ISTEXT(Pivot!#REF!),Pivot!#REF!,"")</f>
        <v/>
      </c>
      <c r="G93" s="21" t="str">
        <f>IF(ISNUMBER(Pivot!#REF!),Pivot!#REF!,"")</f>
        <v/>
      </c>
      <c r="H93" s="21" t="str">
        <f>IF(ISNUMBER(Pivot!#REF!),Pivot!#REF!,"")</f>
        <v/>
      </c>
      <c r="I93" s="21" t="str">
        <f>IF(ISNUMBER(Pivot!#REF!),Pivot!#REF!,"")</f>
        <v/>
      </c>
    </row>
    <row r="94" spans="2:9" ht="15" customHeight="1" x14ac:dyDescent="0.15">
      <c r="B94" s="20" t="str">
        <f>IF(ISTEXT(Pivot!#REF!),Pivot!#REF!,B93)</f>
        <v>U.S. &amp; Canada</v>
      </c>
      <c r="C94" s="20" t="str">
        <f>IF(ISTEXT(Pivot!#REF!),Pivot!#REF!,C93)</f>
        <v>U.S. &amp; Canada</v>
      </c>
      <c r="D94" s="20" t="str">
        <f>IF(ISTEXT(Pivot!#REF!),Pivot!#REF!,D93)</f>
        <v>United States</v>
      </c>
      <c r="E94" s="20" t="str">
        <f>IF(ISTEXT(Pivot!#REF!),Pivot!#REF!,E93)</f>
        <v>Dallas Total</v>
      </c>
      <c r="F94" s="20" t="str">
        <f>IF(ISTEXT(Pivot!#REF!),Pivot!#REF!,"")</f>
        <v/>
      </c>
      <c r="G94" s="21" t="str">
        <f>IF(ISNUMBER(Pivot!#REF!),Pivot!#REF!,"")</f>
        <v/>
      </c>
      <c r="H94" s="21" t="str">
        <f>IF(ISNUMBER(Pivot!#REF!),Pivot!#REF!,"")</f>
        <v/>
      </c>
      <c r="I94" s="21" t="str">
        <f>IF(ISNUMBER(Pivot!#REF!),Pivot!#REF!,"")</f>
        <v/>
      </c>
    </row>
    <row r="95" spans="2:9" ht="15" customHeight="1" x14ac:dyDescent="0.15">
      <c r="B95" s="20" t="str">
        <f>IF(ISTEXT(Pivot!#REF!),Pivot!#REF!,B94)</f>
        <v>U.S. &amp; Canada</v>
      </c>
      <c r="C95" s="20" t="str">
        <f>IF(ISTEXT(Pivot!#REF!),Pivot!#REF!,C94)</f>
        <v>U.S. &amp; Canada</v>
      </c>
      <c r="D95" s="20" t="str">
        <f>IF(ISTEXT(Pivot!#REF!),Pivot!#REF!,D94)</f>
        <v>United States</v>
      </c>
      <c r="E95" s="20" t="str">
        <f>IF(ISTEXT(Pivot!#REF!),Pivot!#REF!,E94)</f>
        <v>Dallas Total</v>
      </c>
      <c r="F95" s="20" t="str">
        <f>IF(ISTEXT(Pivot!#REF!),Pivot!#REF!,"")</f>
        <v/>
      </c>
      <c r="G95" s="21" t="str">
        <f>IF(ISNUMBER(Pivot!#REF!),Pivot!#REF!,"")</f>
        <v/>
      </c>
      <c r="H95" s="21" t="str">
        <f>IF(ISNUMBER(Pivot!#REF!),Pivot!#REF!,"")</f>
        <v/>
      </c>
      <c r="I95" s="21" t="str">
        <f>IF(ISNUMBER(Pivot!#REF!),Pivot!#REF!,"")</f>
        <v/>
      </c>
    </row>
    <row r="96" spans="2:9" ht="15" customHeight="1" x14ac:dyDescent="0.15">
      <c r="B96" s="20" t="str">
        <f>IF(ISTEXT(Pivot!#REF!),Pivot!#REF!,B95)</f>
        <v>U.S. &amp; Canada</v>
      </c>
      <c r="C96" s="20" t="str">
        <f>IF(ISTEXT(Pivot!#REF!),Pivot!#REF!,C95)</f>
        <v>U.S. &amp; Canada</v>
      </c>
      <c r="D96" s="20" t="str">
        <f>IF(ISTEXT(Pivot!#REF!),Pivot!#REF!,D95)</f>
        <v>United States</v>
      </c>
      <c r="E96" s="20" t="str">
        <f>IF(ISTEXT(Pivot!#REF!),Pivot!#REF!,E95)</f>
        <v>Dallas Total</v>
      </c>
      <c r="F96" s="20" t="str">
        <f>IF(ISTEXT(Pivot!#REF!),Pivot!#REF!,"")</f>
        <v/>
      </c>
      <c r="G96" s="21" t="str">
        <f>IF(ISNUMBER(Pivot!#REF!),Pivot!#REF!,"")</f>
        <v/>
      </c>
      <c r="H96" s="21" t="str">
        <f>IF(ISNUMBER(Pivot!#REF!),Pivot!#REF!,"")</f>
        <v/>
      </c>
      <c r="I96" s="21" t="str">
        <f>IF(ISNUMBER(Pivot!#REF!),Pivot!#REF!,"")</f>
        <v/>
      </c>
    </row>
    <row r="97" spans="2:9" ht="15" customHeight="1" x14ac:dyDescent="0.15">
      <c r="B97" s="20" t="str">
        <f>IF(ISTEXT(Pivot!#REF!),Pivot!#REF!,B96)</f>
        <v>U.S. &amp; Canada</v>
      </c>
      <c r="C97" s="20" t="str">
        <f>IF(ISTEXT(Pivot!#REF!),Pivot!#REF!,C96)</f>
        <v>U.S. &amp; Canada</v>
      </c>
      <c r="D97" s="20" t="str">
        <f>IF(ISTEXT(Pivot!#REF!),Pivot!#REF!,D96)</f>
        <v>United States</v>
      </c>
      <c r="E97" s="20" t="str">
        <f>IF(ISTEXT(Pivot!#REF!),Pivot!#REF!,E96)</f>
        <v>Dallas Total</v>
      </c>
      <c r="F97" s="20" t="str">
        <f>IF(ISTEXT(Pivot!#REF!),Pivot!#REF!,"")</f>
        <v/>
      </c>
      <c r="G97" s="21" t="str">
        <f>IF(ISNUMBER(Pivot!#REF!),Pivot!#REF!,"")</f>
        <v/>
      </c>
      <c r="H97" s="21" t="str">
        <f>IF(ISNUMBER(Pivot!#REF!),Pivot!#REF!,"")</f>
        <v/>
      </c>
      <c r="I97" s="21" t="str">
        <f>IF(ISNUMBER(Pivot!#REF!),Pivot!#REF!,"")</f>
        <v/>
      </c>
    </row>
    <row r="98" spans="2:9" ht="15" customHeight="1" x14ac:dyDescent="0.15">
      <c r="B98" s="20" t="str">
        <f>IF(ISTEXT(Pivot!#REF!),Pivot!#REF!,B97)</f>
        <v>U.S. &amp; Canada</v>
      </c>
      <c r="C98" s="20" t="str">
        <f>IF(ISTEXT(Pivot!#REF!),Pivot!#REF!,C97)</f>
        <v>U.S. &amp; Canada</v>
      </c>
      <c r="D98" s="20" t="str">
        <f>IF(ISTEXT(Pivot!#REF!),Pivot!#REF!,D97)</f>
        <v>United States</v>
      </c>
      <c r="E98" s="20" t="str">
        <f>IF(ISTEXT(Pivot!#REF!),Pivot!#REF!,E97)</f>
        <v>Dallas Total</v>
      </c>
      <c r="F98" s="20" t="str">
        <f>IF(ISTEXT(Pivot!#REF!),Pivot!#REF!,"")</f>
        <v/>
      </c>
      <c r="G98" s="21" t="str">
        <f>IF(ISNUMBER(Pivot!#REF!),Pivot!#REF!,"")</f>
        <v/>
      </c>
      <c r="H98" s="21" t="str">
        <f>IF(ISNUMBER(Pivot!#REF!),Pivot!#REF!,"")</f>
        <v/>
      </c>
      <c r="I98" s="21" t="str">
        <f>IF(ISNUMBER(Pivot!#REF!),Pivot!#REF!,"")</f>
        <v/>
      </c>
    </row>
    <row r="99" spans="2:9" ht="15" customHeight="1" x14ac:dyDescent="0.15">
      <c r="B99" s="20" t="str">
        <f>IF(ISTEXT(Pivot!#REF!),Pivot!#REF!,B98)</f>
        <v>U.S. &amp; Canada</v>
      </c>
      <c r="C99" s="20" t="str">
        <f>IF(ISTEXT(Pivot!#REF!),Pivot!#REF!,C98)</f>
        <v>U.S. &amp; Canada</v>
      </c>
      <c r="D99" s="20" t="str">
        <f>IF(ISTEXT(Pivot!#REF!),Pivot!#REF!,D98)</f>
        <v>United States</v>
      </c>
      <c r="E99" s="20" t="str">
        <f>IF(ISTEXT(Pivot!#REF!),Pivot!#REF!,E98)</f>
        <v>Dallas Total</v>
      </c>
      <c r="F99" s="20" t="str">
        <f>IF(ISTEXT(Pivot!#REF!),Pivot!#REF!,"")</f>
        <v/>
      </c>
      <c r="G99" s="21" t="str">
        <f>IF(ISNUMBER(Pivot!#REF!),Pivot!#REF!,"")</f>
        <v/>
      </c>
      <c r="H99" s="21" t="str">
        <f>IF(ISNUMBER(Pivot!#REF!),Pivot!#REF!,"")</f>
        <v/>
      </c>
      <c r="I99" s="21" t="str">
        <f>IF(ISNUMBER(Pivot!#REF!),Pivot!#REF!,"")</f>
        <v/>
      </c>
    </row>
    <row r="100" spans="2:9" ht="15" customHeight="1" x14ac:dyDescent="0.15">
      <c r="B100" s="20" t="str">
        <f>IF(ISTEXT(Pivot!#REF!),Pivot!#REF!,B99)</f>
        <v>U.S. &amp; Canada</v>
      </c>
      <c r="C100" s="20" t="str">
        <f>IF(ISTEXT(Pivot!#REF!),Pivot!#REF!,C99)</f>
        <v>U.S. &amp; Canada</v>
      </c>
      <c r="D100" s="20" t="str">
        <f>IF(ISTEXT(Pivot!#REF!),Pivot!#REF!,D99)</f>
        <v>United States</v>
      </c>
      <c r="E100" s="20" t="str">
        <f>IF(ISTEXT(Pivot!#REF!),Pivot!#REF!,E99)</f>
        <v>Dallas Total</v>
      </c>
      <c r="F100" s="20" t="str">
        <f>IF(ISTEXT(Pivot!#REF!),Pivot!#REF!,"")</f>
        <v/>
      </c>
      <c r="G100" s="21" t="str">
        <f>IF(ISNUMBER(Pivot!#REF!),Pivot!#REF!,"")</f>
        <v/>
      </c>
      <c r="H100" s="21" t="str">
        <f>IF(ISNUMBER(Pivot!#REF!),Pivot!#REF!,"")</f>
        <v/>
      </c>
      <c r="I100" s="21" t="str">
        <f>IF(ISNUMBER(Pivot!#REF!),Pivot!#REF!,"")</f>
        <v/>
      </c>
    </row>
    <row r="101" spans="2:9" ht="15" customHeight="1" x14ac:dyDescent="0.15">
      <c r="B101" s="20" t="str">
        <f>IF(ISTEXT(Pivot!#REF!),Pivot!#REF!,B100)</f>
        <v>U.S. &amp; Canada</v>
      </c>
      <c r="C101" s="20" t="str">
        <f>IF(ISTEXT(Pivot!#REF!),Pivot!#REF!,C100)</f>
        <v>U.S. &amp; Canada</v>
      </c>
      <c r="D101" s="20" t="str">
        <f>IF(ISTEXT(Pivot!#REF!),Pivot!#REF!,D100)</f>
        <v>United States</v>
      </c>
      <c r="E101" s="20" t="str">
        <f>IF(ISTEXT(Pivot!#REF!),Pivot!#REF!,E100)</f>
        <v>Dallas Total</v>
      </c>
      <c r="F101" s="20" t="str">
        <f>IF(ISTEXT(Pivot!#REF!),Pivot!#REF!,"")</f>
        <v/>
      </c>
      <c r="G101" s="21" t="str">
        <f>IF(ISNUMBER(Pivot!#REF!),Pivot!#REF!,"")</f>
        <v/>
      </c>
      <c r="H101" s="21" t="str">
        <f>IF(ISNUMBER(Pivot!#REF!),Pivot!#REF!,"")</f>
        <v/>
      </c>
      <c r="I101" s="21" t="str">
        <f>IF(ISNUMBER(Pivot!#REF!),Pivot!#REF!,"")</f>
        <v/>
      </c>
    </row>
    <row r="102" spans="2:9" ht="15" customHeight="1" x14ac:dyDescent="0.15">
      <c r="B102" s="20" t="str">
        <f>IF(ISTEXT(Pivot!#REF!),Pivot!#REF!,B101)</f>
        <v>U.S. &amp; Canada</v>
      </c>
      <c r="C102" s="20" t="str">
        <f>IF(ISTEXT(Pivot!#REF!),Pivot!#REF!,C101)</f>
        <v>U.S. &amp; Canada</v>
      </c>
      <c r="D102" s="20" t="str">
        <f>IF(ISTEXT(Pivot!#REF!),Pivot!#REF!,D101)</f>
        <v>United States</v>
      </c>
      <c r="E102" s="20" t="str">
        <f>IF(ISTEXT(Pivot!#REF!),Pivot!#REF!,E101)</f>
        <v>Dallas Total</v>
      </c>
      <c r="F102" s="20" t="str">
        <f>IF(ISTEXT(Pivot!#REF!),Pivot!#REF!,"")</f>
        <v/>
      </c>
      <c r="G102" s="21" t="str">
        <f>IF(ISNUMBER(Pivot!#REF!),Pivot!#REF!,"")</f>
        <v/>
      </c>
      <c r="H102" s="21" t="str">
        <f>IF(ISNUMBER(Pivot!#REF!),Pivot!#REF!,"")</f>
        <v/>
      </c>
      <c r="I102" s="21" t="str">
        <f>IF(ISNUMBER(Pivot!#REF!),Pivot!#REF!,"")</f>
        <v/>
      </c>
    </row>
    <row r="103" spans="2:9" ht="15" customHeight="1" x14ac:dyDescent="0.15">
      <c r="B103" s="20" t="str">
        <f>IF(ISTEXT(Pivot!#REF!),Pivot!#REF!,B102)</f>
        <v>U.S. &amp; Canada</v>
      </c>
      <c r="C103" s="20" t="str">
        <f>IF(ISTEXT(Pivot!#REF!),Pivot!#REF!,C102)</f>
        <v>U.S. &amp; Canada</v>
      </c>
      <c r="D103" s="20" t="str">
        <f>IF(ISTEXT(Pivot!#REF!),Pivot!#REF!,D102)</f>
        <v>United States</v>
      </c>
      <c r="E103" s="20" t="str">
        <f>IF(ISTEXT(Pivot!#REF!),Pivot!#REF!,E102)</f>
        <v>Dallas Total</v>
      </c>
      <c r="F103" s="20" t="str">
        <f>IF(ISTEXT(Pivot!#REF!),Pivot!#REF!,"")</f>
        <v/>
      </c>
      <c r="G103" s="21" t="str">
        <f>IF(ISNUMBER(Pivot!#REF!),Pivot!#REF!,"")</f>
        <v/>
      </c>
      <c r="H103" s="21" t="str">
        <f>IF(ISNUMBER(Pivot!#REF!),Pivot!#REF!,"")</f>
        <v/>
      </c>
      <c r="I103" s="21" t="str">
        <f>IF(ISNUMBER(Pivot!#REF!),Pivot!#REF!,"")</f>
        <v/>
      </c>
    </row>
    <row r="104" spans="2:9" ht="15" customHeight="1" x14ac:dyDescent="0.15">
      <c r="B104" s="20" t="str">
        <f>IF(ISTEXT(Pivot!#REF!),Pivot!#REF!,B103)</f>
        <v>U.S. &amp; Canada</v>
      </c>
      <c r="C104" s="20" t="str">
        <f>IF(ISTEXT(Pivot!#REF!),Pivot!#REF!,C103)</f>
        <v>U.S. &amp; Canada</v>
      </c>
      <c r="D104" s="20" t="str">
        <f>IF(ISTEXT(Pivot!#REF!),Pivot!#REF!,D103)</f>
        <v>United States</v>
      </c>
      <c r="E104" s="20" t="str">
        <f>IF(ISTEXT(Pivot!#REF!),Pivot!#REF!,E103)</f>
        <v>Dallas Total</v>
      </c>
      <c r="F104" s="20" t="str">
        <f>IF(ISTEXT(Pivot!#REF!),Pivot!#REF!,"")</f>
        <v/>
      </c>
      <c r="G104" s="21" t="str">
        <f>IF(ISNUMBER(Pivot!#REF!),Pivot!#REF!,"")</f>
        <v/>
      </c>
      <c r="H104" s="21" t="str">
        <f>IF(ISNUMBER(Pivot!#REF!),Pivot!#REF!,"")</f>
        <v/>
      </c>
      <c r="I104" s="21" t="str">
        <f>IF(ISNUMBER(Pivot!#REF!),Pivot!#REF!,"")</f>
        <v/>
      </c>
    </row>
    <row r="105" spans="2:9" ht="15" customHeight="1" x14ac:dyDescent="0.15">
      <c r="B105" s="20" t="str">
        <f>IF(ISTEXT(Pivot!#REF!),Pivot!#REF!,B104)</f>
        <v>U.S. &amp; Canada</v>
      </c>
      <c r="C105" s="20" t="str">
        <f>IF(ISTEXT(Pivot!#REF!),Pivot!#REF!,C104)</f>
        <v>U.S. &amp; Canada</v>
      </c>
      <c r="D105" s="20" t="str">
        <f>IF(ISTEXT(Pivot!#REF!),Pivot!#REF!,D104)</f>
        <v>United States</v>
      </c>
      <c r="E105" s="20" t="str">
        <f>IF(ISTEXT(Pivot!#REF!),Pivot!#REF!,E104)</f>
        <v>Dallas Total</v>
      </c>
      <c r="F105" s="20" t="str">
        <f>IF(ISTEXT(Pivot!#REF!),Pivot!#REF!,"")</f>
        <v/>
      </c>
      <c r="G105" s="21" t="str">
        <f>IF(ISNUMBER(Pivot!#REF!),Pivot!#REF!,"")</f>
        <v/>
      </c>
      <c r="H105" s="21" t="str">
        <f>IF(ISNUMBER(Pivot!#REF!),Pivot!#REF!,"")</f>
        <v/>
      </c>
      <c r="I105" s="21" t="str">
        <f>IF(ISNUMBER(Pivot!#REF!),Pivot!#REF!,"")</f>
        <v/>
      </c>
    </row>
    <row r="106" spans="2:9" ht="15" customHeight="1" x14ac:dyDescent="0.15">
      <c r="B106" s="20" t="str">
        <f>IF(ISTEXT(Pivot!#REF!),Pivot!#REF!,B105)</f>
        <v>U.S. &amp; Canada</v>
      </c>
      <c r="C106" s="20" t="str">
        <f>IF(ISTEXT(Pivot!#REF!),Pivot!#REF!,C105)</f>
        <v>U.S. &amp; Canada</v>
      </c>
      <c r="D106" s="20" t="str">
        <f>IF(ISTEXT(Pivot!#REF!),Pivot!#REF!,D105)</f>
        <v>United States</v>
      </c>
      <c r="E106" s="20" t="str">
        <f>IF(ISTEXT(Pivot!#REF!),Pivot!#REF!,E105)</f>
        <v>Dallas Total</v>
      </c>
      <c r="F106" s="20" t="str">
        <f>IF(ISTEXT(Pivot!#REF!),Pivot!#REF!,"")</f>
        <v/>
      </c>
      <c r="G106" s="21" t="str">
        <f>IF(ISNUMBER(Pivot!#REF!),Pivot!#REF!,"")</f>
        <v/>
      </c>
      <c r="H106" s="21" t="str">
        <f>IF(ISNUMBER(Pivot!#REF!),Pivot!#REF!,"")</f>
        <v/>
      </c>
      <c r="I106" s="21" t="str">
        <f>IF(ISNUMBER(Pivot!#REF!),Pivot!#REF!,"")</f>
        <v/>
      </c>
    </row>
    <row r="107" spans="2:9" ht="15" customHeight="1" x14ac:dyDescent="0.15">
      <c r="B107" s="20" t="str">
        <f>IF(ISTEXT(Pivot!#REF!),Pivot!#REF!,B106)</f>
        <v>U.S. &amp; Canada</v>
      </c>
      <c r="C107" s="20" t="str">
        <f>IF(ISTEXT(Pivot!#REF!),Pivot!#REF!,C106)</f>
        <v>U.S. &amp; Canada</v>
      </c>
      <c r="D107" s="20" t="str">
        <f>IF(ISTEXT(Pivot!#REF!),Pivot!#REF!,D106)</f>
        <v>United States</v>
      </c>
      <c r="E107" s="20" t="str">
        <f>IF(ISTEXT(Pivot!#REF!),Pivot!#REF!,E106)</f>
        <v>Dallas Total</v>
      </c>
      <c r="F107" s="20" t="str">
        <f>IF(ISTEXT(Pivot!#REF!),Pivot!#REF!,"")</f>
        <v/>
      </c>
      <c r="G107" s="21" t="str">
        <f>IF(ISNUMBER(Pivot!#REF!),Pivot!#REF!,"")</f>
        <v/>
      </c>
      <c r="H107" s="21" t="str">
        <f>IF(ISNUMBER(Pivot!#REF!),Pivot!#REF!,"")</f>
        <v/>
      </c>
      <c r="I107" s="21" t="str">
        <f>IF(ISNUMBER(Pivot!#REF!),Pivot!#REF!,"")</f>
        <v/>
      </c>
    </row>
    <row r="108" spans="2:9" ht="15" customHeight="1" x14ac:dyDescent="0.15">
      <c r="B108" s="20" t="str">
        <f>IF(ISTEXT(Pivot!#REF!),Pivot!#REF!,B107)</f>
        <v>U.S. &amp; Canada</v>
      </c>
      <c r="C108" s="20" t="str">
        <f>IF(ISTEXT(Pivot!#REF!),Pivot!#REF!,C107)</f>
        <v>U.S. &amp; Canada</v>
      </c>
      <c r="D108" s="20" t="str">
        <f>IF(ISTEXT(Pivot!#REF!),Pivot!#REF!,D107)</f>
        <v>United States</v>
      </c>
      <c r="E108" s="20" t="str">
        <f>IF(ISTEXT(Pivot!#REF!),Pivot!#REF!,E107)</f>
        <v>Dallas Total</v>
      </c>
      <c r="F108" s="20" t="str">
        <f>IF(ISTEXT(Pivot!#REF!),Pivot!#REF!,"")</f>
        <v/>
      </c>
      <c r="G108" s="21" t="str">
        <f>IF(ISNUMBER(Pivot!#REF!),Pivot!#REF!,"")</f>
        <v/>
      </c>
      <c r="H108" s="21" t="str">
        <f>IF(ISNUMBER(Pivot!#REF!),Pivot!#REF!,"")</f>
        <v/>
      </c>
      <c r="I108" s="21" t="str">
        <f>IF(ISNUMBER(Pivot!#REF!),Pivot!#REF!,"")</f>
        <v/>
      </c>
    </row>
    <row r="109" spans="2:9" ht="15" customHeight="1" x14ac:dyDescent="0.15">
      <c r="B109" s="20" t="str">
        <f>IF(ISTEXT(Pivot!#REF!),Pivot!#REF!,B108)</f>
        <v>U.S. &amp; Canada</v>
      </c>
      <c r="C109" s="20" t="str">
        <f>IF(ISTEXT(Pivot!#REF!),Pivot!#REF!,C108)</f>
        <v>U.S. &amp; Canada</v>
      </c>
      <c r="D109" s="20" t="str">
        <f>IF(ISTEXT(Pivot!#REF!),Pivot!#REF!,D108)</f>
        <v>United States</v>
      </c>
      <c r="E109" s="20" t="str">
        <f>IF(ISTEXT(Pivot!#REF!),Pivot!#REF!,E108)</f>
        <v>Dallas Total</v>
      </c>
      <c r="F109" s="20" t="str">
        <f>IF(ISTEXT(Pivot!#REF!),Pivot!#REF!,"")</f>
        <v/>
      </c>
      <c r="G109" s="21" t="str">
        <f>IF(ISNUMBER(Pivot!#REF!),Pivot!#REF!,"")</f>
        <v/>
      </c>
      <c r="H109" s="21" t="str">
        <f>IF(ISNUMBER(Pivot!#REF!),Pivot!#REF!,"")</f>
        <v/>
      </c>
      <c r="I109" s="21" t="str">
        <f>IF(ISNUMBER(Pivot!#REF!),Pivot!#REF!,"")</f>
        <v/>
      </c>
    </row>
    <row r="110" spans="2:9" ht="15" customHeight="1" x14ac:dyDescent="0.15">
      <c r="B110" s="20" t="str">
        <f>IF(ISTEXT(Pivot!#REF!),Pivot!#REF!,B109)</f>
        <v>U.S. &amp; Canada</v>
      </c>
      <c r="C110" s="20" t="str">
        <f>IF(ISTEXT(Pivot!#REF!),Pivot!#REF!,C109)</f>
        <v>U.S. &amp; Canada</v>
      </c>
      <c r="D110" s="20" t="str">
        <f>IF(ISTEXT(Pivot!#REF!),Pivot!#REF!,D109)</f>
        <v>United States</v>
      </c>
      <c r="E110" s="20" t="str">
        <f>IF(ISTEXT(Pivot!#REF!),Pivot!#REF!,E109)</f>
        <v>Dallas Total</v>
      </c>
      <c r="F110" s="20" t="str">
        <f>IF(ISTEXT(Pivot!#REF!),Pivot!#REF!,"")</f>
        <v/>
      </c>
      <c r="G110" s="21" t="str">
        <f>IF(ISNUMBER(Pivot!#REF!),Pivot!#REF!,"")</f>
        <v/>
      </c>
      <c r="H110" s="21" t="str">
        <f>IF(ISNUMBER(Pivot!#REF!),Pivot!#REF!,"")</f>
        <v/>
      </c>
      <c r="I110" s="21" t="str">
        <f>IF(ISNUMBER(Pivot!#REF!),Pivot!#REF!,"")</f>
        <v/>
      </c>
    </row>
    <row r="111" spans="2:9" ht="15" customHeight="1" x14ac:dyDescent="0.15">
      <c r="B111" s="20" t="str">
        <f>IF(ISTEXT(Pivot!#REF!),Pivot!#REF!,B110)</f>
        <v>U.S. &amp; Canada</v>
      </c>
      <c r="C111" s="20" t="str">
        <f>IF(ISTEXT(Pivot!#REF!),Pivot!#REF!,C110)</f>
        <v>U.S. &amp; Canada</v>
      </c>
      <c r="D111" s="20" t="str">
        <f>IF(ISTEXT(Pivot!#REF!),Pivot!#REF!,D110)</f>
        <v>United States</v>
      </c>
      <c r="E111" s="20" t="str">
        <f>IF(ISTEXT(Pivot!#REF!),Pivot!#REF!,E110)</f>
        <v>Dallas Total</v>
      </c>
      <c r="F111" s="20" t="str">
        <f>IF(ISTEXT(Pivot!#REF!),Pivot!#REF!,"")</f>
        <v/>
      </c>
      <c r="G111" s="21" t="str">
        <f>IF(ISNUMBER(Pivot!#REF!),Pivot!#REF!,"")</f>
        <v/>
      </c>
      <c r="H111" s="21" t="str">
        <f>IF(ISNUMBER(Pivot!#REF!),Pivot!#REF!,"")</f>
        <v/>
      </c>
      <c r="I111" s="21" t="str">
        <f>IF(ISNUMBER(Pivot!#REF!),Pivot!#REF!,"")</f>
        <v/>
      </c>
    </row>
    <row r="112" spans="2:9" ht="15" customHeight="1" x14ac:dyDescent="0.15">
      <c r="B112" s="20" t="str">
        <f>IF(ISTEXT(Pivot!#REF!),Pivot!#REF!,B111)</f>
        <v>U.S. &amp; Canada</v>
      </c>
      <c r="C112" s="20" t="str">
        <f>IF(ISTEXT(Pivot!#REF!),Pivot!#REF!,C111)</f>
        <v>U.S. &amp; Canada</v>
      </c>
      <c r="D112" s="20" t="str">
        <f>IF(ISTEXT(Pivot!#REF!),Pivot!#REF!,D111)</f>
        <v>United States</v>
      </c>
      <c r="E112" s="20" t="str">
        <f>IF(ISTEXT(Pivot!#REF!),Pivot!#REF!,E111)</f>
        <v>Dallas Total</v>
      </c>
      <c r="F112" s="20" t="str">
        <f>IF(ISTEXT(Pivot!#REF!),Pivot!#REF!,"")</f>
        <v/>
      </c>
      <c r="G112" s="21" t="str">
        <f>IF(ISNUMBER(Pivot!#REF!),Pivot!#REF!,"")</f>
        <v/>
      </c>
      <c r="H112" s="21" t="str">
        <f>IF(ISNUMBER(Pivot!#REF!),Pivot!#REF!,"")</f>
        <v/>
      </c>
      <c r="I112" s="21" t="str">
        <f>IF(ISNUMBER(Pivot!#REF!),Pivot!#REF!,"")</f>
        <v/>
      </c>
    </row>
    <row r="113" spans="2:9" ht="15" customHeight="1" x14ac:dyDescent="0.15">
      <c r="B113" s="20" t="str">
        <f>IF(ISTEXT(Pivot!#REF!),Pivot!#REF!,B112)</f>
        <v>U.S. &amp; Canada</v>
      </c>
      <c r="C113" s="20" t="str">
        <f>IF(ISTEXT(Pivot!#REF!),Pivot!#REF!,C112)</f>
        <v>U.S. &amp; Canada</v>
      </c>
      <c r="D113" s="20" t="str">
        <f>IF(ISTEXT(Pivot!#REF!),Pivot!#REF!,D112)</f>
        <v>United States</v>
      </c>
      <c r="E113" s="20" t="str">
        <f>IF(ISTEXT(Pivot!#REF!),Pivot!#REF!,E112)</f>
        <v>Dallas Total</v>
      </c>
      <c r="F113" s="20" t="str">
        <f>IF(ISTEXT(Pivot!#REF!),Pivot!#REF!,"")</f>
        <v/>
      </c>
      <c r="G113" s="21" t="str">
        <f>IF(ISNUMBER(Pivot!#REF!),Pivot!#REF!,"")</f>
        <v/>
      </c>
      <c r="H113" s="21" t="str">
        <f>IF(ISNUMBER(Pivot!#REF!),Pivot!#REF!,"")</f>
        <v/>
      </c>
      <c r="I113" s="21" t="str">
        <f>IF(ISNUMBER(Pivot!#REF!),Pivot!#REF!,"")</f>
        <v/>
      </c>
    </row>
    <row r="114" spans="2:9" ht="15" customHeight="1" x14ac:dyDescent="0.15">
      <c r="B114" s="20" t="str">
        <f>IF(ISTEXT(Pivot!#REF!),Pivot!#REF!,B113)</f>
        <v>U.S. &amp; Canada</v>
      </c>
      <c r="C114" s="20" t="str">
        <f>IF(ISTEXT(Pivot!#REF!),Pivot!#REF!,C113)</f>
        <v>U.S. &amp; Canada</v>
      </c>
      <c r="D114" s="20" t="str">
        <f>IF(ISTEXT(Pivot!#REF!),Pivot!#REF!,D113)</f>
        <v>United States</v>
      </c>
      <c r="E114" s="20" t="str">
        <f>IF(ISTEXT(Pivot!#REF!),Pivot!#REF!,E113)</f>
        <v>Dallas Total</v>
      </c>
      <c r="F114" s="20" t="str">
        <f>IF(ISTEXT(Pivot!#REF!),Pivot!#REF!,"")</f>
        <v/>
      </c>
      <c r="G114" s="21" t="str">
        <f>IF(ISNUMBER(Pivot!#REF!),Pivot!#REF!,"")</f>
        <v/>
      </c>
      <c r="H114" s="21" t="str">
        <f>IF(ISNUMBER(Pivot!#REF!),Pivot!#REF!,"")</f>
        <v/>
      </c>
      <c r="I114" s="21" t="str">
        <f>IF(ISNUMBER(Pivot!#REF!),Pivot!#REF!,"")</f>
        <v/>
      </c>
    </row>
    <row r="115" spans="2:9" ht="15" customHeight="1" x14ac:dyDescent="0.15">
      <c r="B115" s="20" t="str">
        <f>IF(ISTEXT(Pivot!#REF!),Pivot!#REF!,B114)</f>
        <v>U.S. &amp; Canada</v>
      </c>
      <c r="C115" s="20" t="str">
        <f>IF(ISTEXT(Pivot!#REF!),Pivot!#REF!,C114)</f>
        <v>U.S. &amp; Canada</v>
      </c>
      <c r="D115" s="20" t="str">
        <f>IF(ISTEXT(Pivot!#REF!),Pivot!#REF!,D114)</f>
        <v>United States</v>
      </c>
      <c r="E115" s="20" t="str">
        <f>IF(ISTEXT(Pivot!#REF!),Pivot!#REF!,E114)</f>
        <v>Dallas Total</v>
      </c>
      <c r="F115" s="20" t="str">
        <f>IF(ISTEXT(Pivot!#REF!),Pivot!#REF!,"")</f>
        <v/>
      </c>
      <c r="G115" s="21" t="str">
        <f>IF(ISNUMBER(Pivot!#REF!),Pivot!#REF!,"")</f>
        <v/>
      </c>
      <c r="H115" s="21" t="str">
        <f>IF(ISNUMBER(Pivot!#REF!),Pivot!#REF!,"")</f>
        <v/>
      </c>
      <c r="I115" s="21" t="str">
        <f>IF(ISNUMBER(Pivot!#REF!),Pivot!#REF!,"")</f>
        <v/>
      </c>
    </row>
    <row r="116" spans="2:9" ht="15" customHeight="1" x14ac:dyDescent="0.15">
      <c r="B116" s="20" t="str">
        <f>IF(ISTEXT(Pivot!#REF!),Pivot!#REF!,B115)</f>
        <v>U.S. &amp; Canada</v>
      </c>
      <c r="C116" s="20" t="str">
        <f>IF(ISTEXT(Pivot!#REF!),Pivot!#REF!,C115)</f>
        <v>U.S. &amp; Canada</v>
      </c>
      <c r="D116" s="20" t="str">
        <f>IF(ISTEXT(Pivot!#REF!),Pivot!#REF!,D115)</f>
        <v>United States</v>
      </c>
      <c r="E116" s="20" t="str">
        <f>IF(ISTEXT(Pivot!#REF!),Pivot!#REF!,E115)</f>
        <v>Dallas Total</v>
      </c>
      <c r="F116" s="20" t="str">
        <f>IF(ISTEXT(Pivot!#REF!),Pivot!#REF!,"")</f>
        <v/>
      </c>
      <c r="G116" s="21" t="str">
        <f>IF(ISNUMBER(Pivot!#REF!),Pivot!#REF!,"")</f>
        <v/>
      </c>
      <c r="H116" s="21" t="str">
        <f>IF(ISNUMBER(Pivot!#REF!),Pivot!#REF!,"")</f>
        <v/>
      </c>
      <c r="I116" s="21" t="str">
        <f>IF(ISNUMBER(Pivot!#REF!),Pivot!#REF!,"")</f>
        <v/>
      </c>
    </row>
    <row r="117" spans="2:9" ht="15" customHeight="1" x14ac:dyDescent="0.15">
      <c r="B117" s="20" t="str">
        <f>IF(ISTEXT(Pivot!#REF!),Pivot!#REF!,B116)</f>
        <v>U.S. &amp; Canada</v>
      </c>
      <c r="C117" s="20" t="str">
        <f>IF(ISTEXT(Pivot!#REF!),Pivot!#REF!,C116)</f>
        <v>U.S. &amp; Canada</v>
      </c>
      <c r="D117" s="20" t="str">
        <f>IF(ISTEXT(Pivot!#REF!),Pivot!#REF!,D116)</f>
        <v>United States</v>
      </c>
      <c r="E117" s="20" t="str">
        <f>IF(ISTEXT(Pivot!#REF!),Pivot!#REF!,E116)</f>
        <v>Dallas Total</v>
      </c>
      <c r="F117" s="20" t="str">
        <f>IF(ISTEXT(Pivot!#REF!),Pivot!#REF!,"")</f>
        <v/>
      </c>
      <c r="G117" s="21" t="str">
        <f>IF(ISNUMBER(Pivot!#REF!),Pivot!#REF!,"")</f>
        <v/>
      </c>
      <c r="H117" s="21" t="str">
        <f>IF(ISNUMBER(Pivot!#REF!),Pivot!#REF!,"")</f>
        <v/>
      </c>
      <c r="I117" s="21" t="str">
        <f>IF(ISNUMBER(Pivot!#REF!),Pivot!#REF!,"")</f>
        <v/>
      </c>
    </row>
    <row r="118" spans="2:9" ht="15" customHeight="1" x14ac:dyDescent="0.15">
      <c r="B118" s="20" t="str">
        <f>IF(ISTEXT(Pivot!#REF!),Pivot!#REF!,B117)</f>
        <v>U.S. &amp; Canada</v>
      </c>
      <c r="C118" s="20" t="str">
        <f>IF(ISTEXT(Pivot!#REF!),Pivot!#REF!,C117)</f>
        <v>U.S. &amp; Canada</v>
      </c>
      <c r="D118" s="20" t="str">
        <f>IF(ISTEXT(Pivot!#REF!),Pivot!#REF!,D117)</f>
        <v>United States</v>
      </c>
      <c r="E118" s="20" t="str">
        <f>IF(ISTEXT(Pivot!#REF!),Pivot!#REF!,E117)</f>
        <v>Dallas Total</v>
      </c>
      <c r="F118" s="20" t="str">
        <f>IF(ISTEXT(Pivot!#REF!),Pivot!#REF!,"")</f>
        <v/>
      </c>
      <c r="G118" s="21" t="str">
        <f>IF(ISNUMBER(Pivot!#REF!),Pivot!#REF!,"")</f>
        <v/>
      </c>
      <c r="H118" s="21" t="str">
        <f>IF(ISNUMBER(Pivot!#REF!),Pivot!#REF!,"")</f>
        <v/>
      </c>
      <c r="I118" s="21" t="str">
        <f>IF(ISNUMBER(Pivot!#REF!),Pivot!#REF!,"")</f>
        <v/>
      </c>
    </row>
    <row r="119" spans="2:9" ht="15" customHeight="1" x14ac:dyDescent="0.15">
      <c r="B119" s="20" t="str">
        <f>IF(ISTEXT(Pivot!#REF!),Pivot!#REF!,B118)</f>
        <v>U.S. &amp; Canada</v>
      </c>
      <c r="C119" s="20" t="str">
        <f>IF(ISTEXT(Pivot!#REF!),Pivot!#REF!,C118)</f>
        <v>U.S. &amp; Canada</v>
      </c>
      <c r="D119" s="20" t="str">
        <f>IF(ISTEXT(Pivot!#REF!),Pivot!#REF!,D118)</f>
        <v>United States</v>
      </c>
      <c r="E119" s="20" t="str">
        <f>IF(ISTEXT(Pivot!#REF!),Pivot!#REF!,E118)</f>
        <v>Dallas Total</v>
      </c>
      <c r="F119" s="20" t="str">
        <f>IF(ISTEXT(Pivot!#REF!),Pivot!#REF!,"")</f>
        <v/>
      </c>
      <c r="G119" s="21" t="str">
        <f>IF(ISNUMBER(Pivot!#REF!),Pivot!#REF!,"")</f>
        <v/>
      </c>
      <c r="H119" s="21" t="str">
        <f>IF(ISNUMBER(Pivot!#REF!),Pivot!#REF!,"")</f>
        <v/>
      </c>
      <c r="I119" s="21" t="str">
        <f>IF(ISNUMBER(Pivot!#REF!),Pivot!#REF!,"")</f>
        <v/>
      </c>
    </row>
    <row r="120" spans="2:9" ht="15" customHeight="1" x14ac:dyDescent="0.15">
      <c r="B120" s="20" t="str">
        <f>IF(ISTEXT(Pivot!#REF!),Pivot!#REF!,B119)</f>
        <v>U.S. &amp; Canada</v>
      </c>
      <c r="C120" s="20" t="str">
        <f>IF(ISTEXT(Pivot!#REF!),Pivot!#REF!,C119)</f>
        <v>U.S. &amp; Canada</v>
      </c>
      <c r="D120" s="20" t="str">
        <f>IF(ISTEXT(Pivot!#REF!),Pivot!#REF!,D119)</f>
        <v>United States</v>
      </c>
      <c r="E120" s="20" t="str">
        <f>IF(ISTEXT(Pivot!#REF!),Pivot!#REF!,E119)</f>
        <v>Dallas Total</v>
      </c>
      <c r="F120" s="20" t="str">
        <f>IF(ISTEXT(Pivot!#REF!),Pivot!#REF!,"")</f>
        <v/>
      </c>
      <c r="G120" s="21" t="str">
        <f>IF(ISNUMBER(Pivot!#REF!),Pivot!#REF!,"")</f>
        <v/>
      </c>
      <c r="H120" s="21" t="str">
        <f>IF(ISNUMBER(Pivot!#REF!),Pivot!#REF!,"")</f>
        <v/>
      </c>
      <c r="I120" s="21" t="str">
        <f>IF(ISNUMBER(Pivot!#REF!),Pivot!#REF!,"")</f>
        <v/>
      </c>
    </row>
    <row r="121" spans="2:9" ht="15" customHeight="1" x14ac:dyDescent="0.15">
      <c r="B121" s="20" t="str">
        <f>IF(ISTEXT(Pivot!#REF!),Pivot!#REF!,B120)</f>
        <v>U.S. &amp; Canada</v>
      </c>
      <c r="C121" s="20" t="str">
        <f>IF(ISTEXT(Pivot!#REF!),Pivot!#REF!,C120)</f>
        <v>U.S. &amp; Canada</v>
      </c>
      <c r="D121" s="20" t="str">
        <f>IF(ISTEXT(Pivot!#REF!),Pivot!#REF!,D120)</f>
        <v>United States</v>
      </c>
      <c r="E121" s="20" t="str">
        <f>IF(ISTEXT(Pivot!#REF!),Pivot!#REF!,E120)</f>
        <v>Dallas Total</v>
      </c>
      <c r="F121" s="20" t="str">
        <f>IF(ISTEXT(Pivot!#REF!),Pivot!#REF!,"")</f>
        <v/>
      </c>
      <c r="G121" s="21" t="str">
        <f>IF(ISNUMBER(Pivot!#REF!),Pivot!#REF!,"")</f>
        <v/>
      </c>
      <c r="H121" s="21" t="str">
        <f>IF(ISNUMBER(Pivot!#REF!),Pivot!#REF!,"")</f>
        <v/>
      </c>
      <c r="I121" s="21" t="str">
        <f>IF(ISNUMBER(Pivot!#REF!),Pivot!#REF!,"")</f>
        <v/>
      </c>
    </row>
    <row r="122" spans="2:9" ht="15" customHeight="1" x14ac:dyDescent="0.15">
      <c r="B122" s="20" t="str">
        <f>IF(ISTEXT(Pivot!#REF!),Pivot!#REF!,B121)</f>
        <v>U.S. &amp; Canada</v>
      </c>
      <c r="C122" s="20" t="str">
        <f>IF(ISTEXT(Pivot!#REF!),Pivot!#REF!,C121)</f>
        <v>U.S. &amp; Canada</v>
      </c>
      <c r="D122" s="20" t="str">
        <f>IF(ISTEXT(Pivot!#REF!),Pivot!#REF!,D121)</f>
        <v>United States</v>
      </c>
      <c r="E122" s="20" t="str">
        <f>IF(ISTEXT(Pivot!#REF!),Pivot!#REF!,E121)</f>
        <v>Dallas Total</v>
      </c>
      <c r="F122" s="20" t="str">
        <f>IF(ISTEXT(Pivot!#REF!),Pivot!#REF!,"")</f>
        <v/>
      </c>
      <c r="G122" s="21" t="str">
        <f>IF(ISNUMBER(Pivot!#REF!),Pivot!#REF!,"")</f>
        <v/>
      </c>
      <c r="H122" s="21" t="str">
        <f>IF(ISNUMBER(Pivot!#REF!),Pivot!#REF!,"")</f>
        <v/>
      </c>
      <c r="I122" s="21" t="str">
        <f>IF(ISNUMBER(Pivot!#REF!),Pivot!#REF!,"")</f>
        <v/>
      </c>
    </row>
    <row r="123" spans="2:9" ht="15" customHeight="1" x14ac:dyDescent="0.15">
      <c r="B123" s="20" t="str">
        <f>IF(ISTEXT(Pivot!A20),Pivot!A20,B122)</f>
        <v>U.S. &amp; Canada</v>
      </c>
      <c r="C123" s="20" t="str">
        <f>IF(ISTEXT(Pivot!B20),Pivot!B20,C122)</f>
        <v>U.S. &amp; Canada</v>
      </c>
      <c r="D123" s="20" t="str">
        <f>IF(ISTEXT(Pivot!C20),Pivot!C20,D122)</f>
        <v>United States</v>
      </c>
      <c r="E123" s="20" t="str">
        <f>IF(ISTEXT(Pivot!D20),Pivot!D20,E122)</f>
        <v>Dallas Total</v>
      </c>
      <c r="F123" s="20" t="str">
        <f>IF(ISTEXT(Pivot!E20),Pivot!E20,"")</f>
        <v/>
      </c>
      <c r="G123" s="21" t="str">
        <f>IF(ISNUMBER(Pivot!I20),Pivot!I20,"")</f>
        <v/>
      </c>
      <c r="H123" s="21" t="str">
        <f>IF(ISNUMBER(Pivot!J20),Pivot!J20,"")</f>
        <v/>
      </c>
      <c r="I123" s="21" t="str">
        <f>IF(ISNUMBER(Pivot!K20),Pivot!K20,"")</f>
        <v/>
      </c>
    </row>
    <row r="124" spans="2:9" ht="15" customHeight="1" x14ac:dyDescent="0.15">
      <c r="B124" s="20" t="str">
        <f>IF(ISTEXT(Pivot!A21),Pivot!A21,B123)</f>
        <v>U.S. &amp; Canada</v>
      </c>
      <c r="C124" s="20" t="str">
        <f>IF(ISTEXT(Pivot!B21),Pivot!B21,C123)</f>
        <v>U.S. &amp; Canada</v>
      </c>
      <c r="D124" s="20" t="str">
        <f>IF(ISTEXT(Pivot!C21),Pivot!C21,D123)</f>
        <v>United States</v>
      </c>
      <c r="E124" s="20" t="str">
        <f>IF(ISTEXT(Pivot!D21),Pivot!D21,E123)</f>
        <v>Dallas Total</v>
      </c>
      <c r="F124" s="20" t="str">
        <f>IF(ISTEXT(Pivot!E21),Pivot!E21,"")</f>
        <v/>
      </c>
      <c r="G124" s="21" t="str">
        <f>IF(ISNUMBER(Pivot!I21),Pivot!I21,"")</f>
        <v/>
      </c>
      <c r="H124" s="21" t="str">
        <f>IF(ISNUMBER(Pivot!J21),Pivot!J21,"")</f>
        <v/>
      </c>
      <c r="I124" s="21" t="str">
        <f>IF(ISNUMBER(Pivot!K21),Pivot!K21,"")</f>
        <v/>
      </c>
    </row>
    <row r="125" spans="2:9" ht="15" customHeight="1" x14ac:dyDescent="0.15">
      <c r="B125" s="20" t="str">
        <f>IF(ISTEXT(Pivot!A22),Pivot!A22,B124)</f>
        <v>U.S. &amp; Canada</v>
      </c>
      <c r="C125" s="20" t="str">
        <f>IF(ISTEXT(Pivot!B22),Pivot!B22,C124)</f>
        <v>U.S. &amp; Canada</v>
      </c>
      <c r="D125" s="20" t="str">
        <f>IF(ISTEXT(Pivot!C22),Pivot!C22,D124)</f>
        <v>United States</v>
      </c>
      <c r="E125" s="20" t="str">
        <f>IF(ISTEXT(Pivot!D22),Pivot!D22,E124)</f>
        <v>Dallas Total</v>
      </c>
      <c r="F125" s="20" t="str">
        <f>IF(ISTEXT(Pivot!E22),Pivot!E22,"")</f>
        <v/>
      </c>
      <c r="G125" s="21" t="str">
        <f>IF(ISNUMBER(Pivot!I22),Pivot!I22,"")</f>
        <v/>
      </c>
      <c r="H125" s="21" t="str">
        <f>IF(ISNUMBER(Pivot!J22),Pivot!J22,"")</f>
        <v/>
      </c>
      <c r="I125" s="21" t="str">
        <f>IF(ISNUMBER(Pivot!K22),Pivot!K22,"")</f>
        <v/>
      </c>
    </row>
    <row r="126" spans="2:9" ht="15" customHeight="1" x14ac:dyDescent="0.15">
      <c r="B126" s="20" t="str">
        <f>IF(ISTEXT(Pivot!A23),Pivot!A23,B125)</f>
        <v>U.S. &amp; Canada</v>
      </c>
      <c r="C126" s="20" t="str">
        <f>IF(ISTEXT(Pivot!B23),Pivot!B23,C125)</f>
        <v>U.S. &amp; Canada</v>
      </c>
      <c r="D126" s="20" t="str">
        <f>IF(ISTEXT(Pivot!C23),Pivot!C23,D125)</f>
        <v>United States</v>
      </c>
      <c r="E126" s="20" t="str">
        <f>IF(ISTEXT(Pivot!D23),Pivot!D23,E125)</f>
        <v>Dallas Total</v>
      </c>
      <c r="F126" s="20" t="str">
        <f>IF(ISTEXT(Pivot!E23),Pivot!E23,"")</f>
        <v/>
      </c>
      <c r="G126" s="21" t="str">
        <f>IF(ISNUMBER(Pivot!I23),Pivot!I23,"")</f>
        <v/>
      </c>
      <c r="H126" s="21" t="str">
        <f>IF(ISNUMBER(Pivot!J23),Pivot!J23,"")</f>
        <v/>
      </c>
      <c r="I126" s="21" t="str">
        <f>IF(ISNUMBER(Pivot!K23),Pivot!K23,"")</f>
        <v/>
      </c>
    </row>
    <row r="127" spans="2:9" ht="15" customHeight="1" x14ac:dyDescent="0.15">
      <c r="B127" s="20" t="str">
        <f>IF(ISTEXT(Pivot!A24),Pivot!A24,B126)</f>
        <v>U.S. &amp; Canada</v>
      </c>
      <c r="C127" s="20" t="str">
        <f>IF(ISTEXT(Pivot!B24),Pivot!B24,C126)</f>
        <v>U.S. &amp; Canada</v>
      </c>
      <c r="D127" s="20" t="str">
        <f>IF(ISTEXT(Pivot!C24),Pivot!C24,D126)</f>
        <v>United States</v>
      </c>
      <c r="E127" s="20" t="str">
        <f>IF(ISTEXT(Pivot!D24),Pivot!D24,E126)</f>
        <v>Dallas Total</v>
      </c>
      <c r="F127" s="20" t="str">
        <f>IF(ISTEXT(Pivot!E24),Pivot!E24,"")</f>
        <v/>
      </c>
      <c r="G127" s="21" t="str">
        <f>IF(ISNUMBER(Pivot!I24),Pivot!I24,"")</f>
        <v/>
      </c>
      <c r="H127" s="21" t="str">
        <f>IF(ISNUMBER(Pivot!J24),Pivot!J24,"")</f>
        <v/>
      </c>
      <c r="I127" s="21" t="str">
        <f>IF(ISNUMBER(Pivot!K24),Pivot!K24,"")</f>
        <v/>
      </c>
    </row>
    <row r="128" spans="2:9" ht="15" customHeight="1" x14ac:dyDescent="0.15">
      <c r="B128" s="20" t="str">
        <f>IF(ISTEXT(Pivot!A25),Pivot!A25,B127)</f>
        <v>U.S. &amp; Canada</v>
      </c>
      <c r="C128" s="20" t="str">
        <f>IF(ISTEXT(Pivot!B25),Pivot!B25,C127)</f>
        <v>U.S. &amp; Canada</v>
      </c>
      <c r="D128" s="20" t="str">
        <f>IF(ISTEXT(Pivot!C25),Pivot!C25,D127)</f>
        <v>United States</v>
      </c>
      <c r="E128" s="20" t="str">
        <f>IF(ISTEXT(Pivot!D25),Pivot!D25,E127)</f>
        <v>Dallas Total</v>
      </c>
      <c r="F128" s="20" t="str">
        <f>IF(ISTEXT(Pivot!E25),Pivot!E25,"")</f>
        <v/>
      </c>
      <c r="G128" s="21" t="str">
        <f>IF(ISNUMBER(Pivot!I25),Pivot!I25,"")</f>
        <v/>
      </c>
      <c r="H128" s="21" t="str">
        <f>IF(ISNUMBER(Pivot!J25),Pivot!J25,"")</f>
        <v/>
      </c>
      <c r="I128" s="21" t="str">
        <f>IF(ISNUMBER(Pivot!K25),Pivot!K25,"")</f>
        <v/>
      </c>
    </row>
    <row r="129" spans="2:9" ht="15" customHeight="1" x14ac:dyDescent="0.15">
      <c r="B129" s="20" t="str">
        <f>IF(ISTEXT(Pivot!A26),Pivot!A26,B128)</f>
        <v>U.S. &amp; Canada</v>
      </c>
      <c r="C129" s="20" t="str">
        <f>IF(ISTEXT(Pivot!B26),Pivot!B26,C128)</f>
        <v>U.S. &amp; Canada</v>
      </c>
      <c r="D129" s="20" t="str">
        <f>IF(ISTEXT(Pivot!C26),Pivot!C26,D128)</f>
        <v>United States</v>
      </c>
      <c r="E129" s="20" t="str">
        <f>IF(ISTEXT(Pivot!D26),Pivot!D26,E128)</f>
        <v>Dallas Total</v>
      </c>
      <c r="F129" s="20" t="str">
        <f>IF(ISTEXT(Pivot!E26),Pivot!E26,"")</f>
        <v/>
      </c>
      <c r="G129" s="21" t="str">
        <f>IF(ISNUMBER(Pivot!I26),Pivot!I26,"")</f>
        <v/>
      </c>
      <c r="H129" s="21" t="str">
        <f>IF(ISNUMBER(Pivot!J26),Pivot!J26,"")</f>
        <v/>
      </c>
      <c r="I129" s="21" t="str">
        <f>IF(ISNUMBER(Pivot!K26),Pivot!K26,"")</f>
        <v/>
      </c>
    </row>
    <row r="130" spans="2:9" ht="15" customHeight="1" x14ac:dyDescent="0.15">
      <c r="B130" s="20" t="str">
        <f>IF(ISTEXT(Pivot!A27),Pivot!A27,B129)</f>
        <v>U.S. &amp; Canada</v>
      </c>
      <c r="C130" s="20" t="str">
        <f>IF(ISTEXT(Pivot!B27),Pivot!B27,C129)</f>
        <v>U.S. &amp; Canada</v>
      </c>
      <c r="D130" s="20" t="str">
        <f>IF(ISTEXT(Pivot!C27),Pivot!C27,D129)</f>
        <v>United States</v>
      </c>
      <c r="E130" s="20" t="str">
        <f>IF(ISTEXT(Pivot!D27),Pivot!D27,E129)</f>
        <v>Dallas Total</v>
      </c>
      <c r="F130" s="20" t="str">
        <f>IF(ISTEXT(Pivot!E27),Pivot!E27,"")</f>
        <v/>
      </c>
      <c r="G130" s="21" t="str">
        <f>IF(ISNUMBER(Pivot!I27),Pivot!I27,"")</f>
        <v/>
      </c>
      <c r="H130" s="21" t="str">
        <f>IF(ISNUMBER(Pivot!J27),Pivot!J27,"")</f>
        <v/>
      </c>
      <c r="I130" s="21" t="str">
        <f>IF(ISNUMBER(Pivot!K27),Pivot!K27,"")</f>
        <v/>
      </c>
    </row>
    <row r="131" spans="2:9" ht="15" customHeight="1" x14ac:dyDescent="0.15">
      <c r="B131" s="20" t="str">
        <f>IF(ISTEXT(Pivot!A28),Pivot!A28,B130)</f>
        <v>U.S. &amp; Canada</v>
      </c>
      <c r="C131" s="20" t="str">
        <f>IF(ISTEXT(Pivot!B28),Pivot!B28,C130)</f>
        <v>U.S. &amp; Canada</v>
      </c>
      <c r="D131" s="20" t="str">
        <f>IF(ISTEXT(Pivot!C28),Pivot!C28,D130)</f>
        <v>United States</v>
      </c>
      <c r="E131" s="20" t="str">
        <f>IF(ISTEXT(Pivot!D28),Pivot!D28,E130)</f>
        <v>Dallas Total</v>
      </c>
      <c r="F131" s="20" t="str">
        <f>IF(ISTEXT(Pivot!E28),Pivot!E28,"")</f>
        <v/>
      </c>
      <c r="G131" s="21" t="str">
        <f>IF(ISNUMBER(Pivot!I28),Pivot!I28,"")</f>
        <v/>
      </c>
      <c r="H131" s="21" t="str">
        <f>IF(ISNUMBER(Pivot!J28),Pivot!J28,"")</f>
        <v/>
      </c>
      <c r="I131" s="21" t="str">
        <f>IF(ISNUMBER(Pivot!K28),Pivot!K28,"")</f>
        <v/>
      </c>
    </row>
    <row r="132" spans="2:9" ht="15" customHeight="1" x14ac:dyDescent="0.15">
      <c r="B132" s="20" t="str">
        <f>IF(ISTEXT(Pivot!A29),Pivot!A29,B131)</f>
        <v>U.S. &amp; Canada</v>
      </c>
      <c r="C132" s="20" t="str">
        <f>IF(ISTEXT(Pivot!B29),Pivot!B29,C131)</f>
        <v>U.S. &amp; Canada</v>
      </c>
      <c r="D132" s="20" t="str">
        <f>IF(ISTEXT(Pivot!C29),Pivot!C29,D131)</f>
        <v>United States</v>
      </c>
      <c r="E132" s="20" t="str">
        <f>IF(ISTEXT(Pivot!D29),Pivot!D29,E131)</f>
        <v>Dallas Total</v>
      </c>
      <c r="F132" s="20" t="str">
        <f>IF(ISTEXT(Pivot!E29),Pivot!E29,"")</f>
        <v/>
      </c>
      <c r="G132" s="21" t="str">
        <f>IF(ISNUMBER(Pivot!I29),Pivot!I29,"")</f>
        <v/>
      </c>
      <c r="H132" s="21" t="str">
        <f>IF(ISNUMBER(Pivot!J29),Pivot!J29,"")</f>
        <v/>
      </c>
      <c r="I132" s="21" t="str">
        <f>IF(ISNUMBER(Pivot!K29),Pivot!K29,"")</f>
        <v/>
      </c>
    </row>
    <row r="133" spans="2:9" ht="15" customHeight="1" x14ac:dyDescent="0.15">
      <c r="B133" s="20" t="str">
        <f>IF(ISTEXT(Pivot!A30),Pivot!A30,B132)</f>
        <v>U.S. &amp; Canada</v>
      </c>
      <c r="C133" s="20" t="str">
        <f>IF(ISTEXT(Pivot!B30),Pivot!B30,C132)</f>
        <v>U.S. &amp; Canada</v>
      </c>
      <c r="D133" s="20" t="str">
        <f>IF(ISTEXT(Pivot!C30),Pivot!C30,D132)</f>
        <v>United States</v>
      </c>
      <c r="E133" s="20" t="str">
        <f>IF(ISTEXT(Pivot!D30),Pivot!D30,E132)</f>
        <v>Dallas Total</v>
      </c>
      <c r="F133" s="20" t="str">
        <f>IF(ISTEXT(Pivot!E30),Pivot!E30,"")</f>
        <v/>
      </c>
      <c r="G133" s="21" t="str">
        <f>IF(ISNUMBER(Pivot!I30),Pivot!I30,"")</f>
        <v/>
      </c>
      <c r="H133" s="21" t="str">
        <f>IF(ISNUMBER(Pivot!J30),Pivot!J30,"")</f>
        <v/>
      </c>
      <c r="I133" s="21" t="str">
        <f>IF(ISNUMBER(Pivot!K30),Pivot!K30,"")</f>
        <v/>
      </c>
    </row>
    <row r="134" spans="2:9" ht="15" customHeight="1" x14ac:dyDescent="0.15">
      <c r="B134" s="20" t="str">
        <f>IF(ISTEXT(Pivot!A31),Pivot!A31,B133)</f>
        <v>U.S. &amp; Canada</v>
      </c>
      <c r="C134" s="20" t="str">
        <f>IF(ISTEXT(Pivot!B31),Pivot!B31,C133)</f>
        <v>U.S. &amp; Canada</v>
      </c>
      <c r="D134" s="20" t="str">
        <f>IF(ISTEXT(Pivot!C31),Pivot!C31,D133)</f>
        <v>United States</v>
      </c>
      <c r="E134" s="20" t="str">
        <f>IF(ISTEXT(Pivot!D31),Pivot!D31,E133)</f>
        <v>Dallas Total</v>
      </c>
      <c r="F134" s="20" t="str">
        <f>IF(ISTEXT(Pivot!E31),Pivot!E31,"")</f>
        <v/>
      </c>
      <c r="G134" s="21" t="str">
        <f>IF(ISNUMBER(Pivot!I31),Pivot!I31,"")</f>
        <v/>
      </c>
      <c r="H134" s="21" t="str">
        <f>IF(ISNUMBER(Pivot!J31),Pivot!J31,"")</f>
        <v/>
      </c>
      <c r="I134" s="21" t="str">
        <f>IF(ISNUMBER(Pivot!K31),Pivot!K31,"")</f>
        <v/>
      </c>
    </row>
    <row r="135" spans="2:9" ht="15" customHeight="1" x14ac:dyDescent="0.15">
      <c r="B135" s="20" t="str">
        <f>IF(ISTEXT(Pivot!A32),Pivot!A32,B134)</f>
        <v>U.S. &amp; Canada</v>
      </c>
      <c r="C135" s="20" t="str">
        <f>IF(ISTEXT(Pivot!B32),Pivot!B32,C134)</f>
        <v>U.S. &amp; Canada</v>
      </c>
      <c r="D135" s="20" t="str">
        <f>IF(ISTEXT(Pivot!C32),Pivot!C32,D134)</f>
        <v>United States</v>
      </c>
      <c r="E135" s="20" t="str">
        <f>IF(ISTEXT(Pivot!D32),Pivot!D32,E134)</f>
        <v>Dallas Total</v>
      </c>
      <c r="F135" s="20" t="str">
        <f>IF(ISTEXT(Pivot!E32),Pivot!E32,"")</f>
        <v/>
      </c>
      <c r="G135" s="21" t="str">
        <f>IF(ISNUMBER(Pivot!I32),Pivot!I32,"")</f>
        <v/>
      </c>
      <c r="H135" s="21" t="str">
        <f>IF(ISNUMBER(Pivot!J32),Pivot!J32,"")</f>
        <v/>
      </c>
      <c r="I135" s="21" t="str">
        <f>IF(ISNUMBER(Pivot!K32),Pivot!K32,"")</f>
        <v/>
      </c>
    </row>
    <row r="136" spans="2:9" ht="15" customHeight="1" x14ac:dyDescent="0.15">
      <c r="B136" s="20" t="str">
        <f>IF(ISTEXT(Pivot!A33),Pivot!A33,B135)</f>
        <v>U.S. &amp; Canada</v>
      </c>
      <c r="C136" s="20" t="str">
        <f>IF(ISTEXT(Pivot!B33),Pivot!B33,C135)</f>
        <v>U.S. &amp; Canada</v>
      </c>
      <c r="D136" s="20" t="str">
        <f>IF(ISTEXT(Pivot!C33),Pivot!C33,D135)</f>
        <v>United States</v>
      </c>
      <c r="E136" s="20" t="str">
        <f>IF(ISTEXT(Pivot!D33),Pivot!D33,E135)</f>
        <v>Dallas Total</v>
      </c>
      <c r="F136" s="20" t="str">
        <f>IF(ISTEXT(Pivot!E33),Pivot!E33,"")</f>
        <v/>
      </c>
      <c r="G136" s="21" t="str">
        <f>IF(ISNUMBER(Pivot!I33),Pivot!I33,"")</f>
        <v/>
      </c>
      <c r="H136" s="21" t="str">
        <f>IF(ISNUMBER(Pivot!J33),Pivot!J33,"")</f>
        <v/>
      </c>
      <c r="I136" s="21" t="str">
        <f>IF(ISNUMBER(Pivot!K33),Pivot!K33,"")</f>
        <v/>
      </c>
    </row>
    <row r="137" spans="2:9" ht="15" customHeight="1" x14ac:dyDescent="0.15">
      <c r="B137" s="20" t="str">
        <f>IF(ISTEXT(Pivot!A34),Pivot!A34,B136)</f>
        <v>U.S. &amp; Canada</v>
      </c>
      <c r="C137" s="20" t="str">
        <f>IF(ISTEXT(Pivot!B34),Pivot!B34,C136)</f>
        <v>U.S. &amp; Canada</v>
      </c>
      <c r="D137" s="20" t="str">
        <f>IF(ISTEXT(Pivot!C34),Pivot!C34,D136)</f>
        <v>United States</v>
      </c>
      <c r="E137" s="20" t="str">
        <f>IF(ISTEXT(Pivot!D34),Pivot!D34,E136)</f>
        <v>Dallas Total</v>
      </c>
      <c r="F137" s="20" t="str">
        <f>IF(ISTEXT(Pivot!E34),Pivot!E34,"")</f>
        <v/>
      </c>
      <c r="G137" s="21" t="str">
        <f>IF(ISNUMBER(Pivot!I34),Pivot!I34,"")</f>
        <v/>
      </c>
      <c r="H137" s="21" t="str">
        <f>IF(ISNUMBER(Pivot!J34),Pivot!J34,"")</f>
        <v/>
      </c>
      <c r="I137" s="21" t="str">
        <f>IF(ISNUMBER(Pivot!K34),Pivot!K34,"")</f>
        <v/>
      </c>
    </row>
    <row r="138" spans="2:9" ht="15" customHeight="1" x14ac:dyDescent="0.15">
      <c r="B138" s="20" t="str">
        <f>IF(ISTEXT(Pivot!A35),Pivot!A35,B137)</f>
        <v>U.S. &amp; Canada</v>
      </c>
      <c r="C138" s="20" t="str">
        <f>IF(ISTEXT(Pivot!B35),Pivot!B35,C137)</f>
        <v>U.S. &amp; Canada</v>
      </c>
      <c r="D138" s="20" t="str">
        <f>IF(ISTEXT(Pivot!C35),Pivot!C35,D137)</f>
        <v>United States</v>
      </c>
      <c r="E138" s="20" t="str">
        <f>IF(ISTEXT(Pivot!D35),Pivot!D35,E137)</f>
        <v>Dallas Total</v>
      </c>
      <c r="F138" s="20" t="str">
        <f>IF(ISTEXT(Pivot!E35),Pivot!E35,"")</f>
        <v/>
      </c>
      <c r="G138" s="21" t="str">
        <f>IF(ISNUMBER(Pivot!I35),Pivot!I35,"")</f>
        <v/>
      </c>
      <c r="H138" s="21" t="str">
        <f>IF(ISNUMBER(Pivot!J35),Pivot!J35,"")</f>
        <v/>
      </c>
      <c r="I138" s="21" t="str">
        <f>IF(ISNUMBER(Pivot!K35),Pivot!K35,"")</f>
        <v/>
      </c>
    </row>
    <row r="139" spans="2:9" ht="15" customHeight="1" x14ac:dyDescent="0.15">
      <c r="B139" s="20" t="str">
        <f>IF(ISTEXT(Pivot!A36),Pivot!A36,B138)</f>
        <v>U.S. &amp; Canada</v>
      </c>
      <c r="C139" s="20" t="str">
        <f>IF(ISTEXT(Pivot!B36),Pivot!B36,C138)</f>
        <v>U.S. &amp; Canada</v>
      </c>
      <c r="D139" s="20" t="str">
        <f>IF(ISTEXT(Pivot!C36),Pivot!C36,D138)</f>
        <v>United States</v>
      </c>
      <c r="E139" s="20" t="str">
        <f>IF(ISTEXT(Pivot!D36),Pivot!D36,E138)</f>
        <v>Dallas Total</v>
      </c>
      <c r="F139" s="20" t="str">
        <f>IF(ISTEXT(Pivot!E36),Pivot!E36,"")</f>
        <v/>
      </c>
      <c r="G139" s="21" t="str">
        <f>IF(ISNUMBER(Pivot!I36),Pivot!I36,"")</f>
        <v/>
      </c>
      <c r="H139" s="21" t="str">
        <f>IF(ISNUMBER(Pivot!J36),Pivot!J36,"")</f>
        <v/>
      </c>
      <c r="I139" s="21" t="str">
        <f>IF(ISNUMBER(Pivot!K36),Pivot!K36,"")</f>
        <v/>
      </c>
    </row>
    <row r="140" spans="2:9" ht="15" customHeight="1" x14ac:dyDescent="0.15">
      <c r="B140" s="20" t="str">
        <f>IF(ISTEXT(Pivot!A37),Pivot!A37,B139)</f>
        <v>U.S. &amp; Canada</v>
      </c>
      <c r="C140" s="20" t="str">
        <f>IF(ISTEXT(Pivot!B37),Pivot!B37,C139)</f>
        <v>U.S. &amp; Canada</v>
      </c>
      <c r="D140" s="20" t="str">
        <f>IF(ISTEXT(Pivot!C37),Pivot!C37,D139)</f>
        <v>United States</v>
      </c>
      <c r="E140" s="20" t="str">
        <f>IF(ISTEXT(Pivot!D37),Pivot!D37,E139)</f>
        <v>Dallas Total</v>
      </c>
      <c r="F140" s="20" t="str">
        <f>IF(ISTEXT(Pivot!E37),Pivot!E37,"")</f>
        <v/>
      </c>
      <c r="G140" s="21" t="str">
        <f>IF(ISNUMBER(Pivot!I37),Pivot!I37,"")</f>
        <v/>
      </c>
      <c r="H140" s="21" t="str">
        <f>IF(ISNUMBER(Pivot!J37),Pivot!J37,"")</f>
        <v/>
      </c>
      <c r="I140" s="21" t="str">
        <f>IF(ISNUMBER(Pivot!K37),Pivot!K37,"")</f>
        <v/>
      </c>
    </row>
    <row r="141" spans="2:9" ht="15" customHeight="1" x14ac:dyDescent="0.15">
      <c r="B141" s="20" t="str">
        <f>IF(ISTEXT(Pivot!A38),Pivot!A38,B140)</f>
        <v>U.S. &amp; Canada</v>
      </c>
      <c r="C141" s="20" t="str">
        <f>IF(ISTEXT(Pivot!B38),Pivot!B38,C140)</f>
        <v>U.S. &amp; Canada</v>
      </c>
      <c r="D141" s="20" t="str">
        <f>IF(ISTEXT(Pivot!C38),Pivot!C38,D140)</f>
        <v>United States</v>
      </c>
      <c r="E141" s="20" t="str">
        <f>IF(ISTEXT(Pivot!D38),Pivot!D38,E140)</f>
        <v>Dallas Total</v>
      </c>
      <c r="F141" s="20" t="str">
        <f>IF(ISTEXT(Pivot!E38),Pivot!E38,"")</f>
        <v/>
      </c>
      <c r="G141" s="21" t="str">
        <f>IF(ISNUMBER(Pivot!I38),Pivot!I38,"")</f>
        <v/>
      </c>
      <c r="H141" s="21" t="str">
        <f>IF(ISNUMBER(Pivot!J38),Pivot!J38,"")</f>
        <v/>
      </c>
      <c r="I141" s="21" t="str">
        <f>IF(ISNUMBER(Pivot!K38),Pivot!K38,"")</f>
        <v/>
      </c>
    </row>
    <row r="142" spans="2:9" ht="15" customHeight="1" x14ac:dyDescent="0.15">
      <c r="B142" s="20" t="str">
        <f>IF(ISTEXT(Pivot!A39),Pivot!A39,B141)</f>
        <v>U.S. &amp; Canada</v>
      </c>
      <c r="C142" s="20" t="str">
        <f>IF(ISTEXT(Pivot!B39),Pivot!B39,C141)</f>
        <v>U.S. &amp; Canada</v>
      </c>
      <c r="D142" s="20" t="str">
        <f>IF(ISTEXT(Pivot!C39),Pivot!C39,D141)</f>
        <v>United States</v>
      </c>
      <c r="E142" s="20" t="str">
        <f>IF(ISTEXT(Pivot!D39),Pivot!D39,E141)</f>
        <v>Dallas Total</v>
      </c>
      <c r="F142" s="20" t="str">
        <f>IF(ISTEXT(Pivot!E39),Pivot!E39,"")</f>
        <v/>
      </c>
      <c r="G142" s="21" t="str">
        <f>IF(ISNUMBER(Pivot!I39),Pivot!I39,"")</f>
        <v/>
      </c>
      <c r="H142" s="21" t="str">
        <f>IF(ISNUMBER(Pivot!J39),Pivot!J39,"")</f>
        <v/>
      </c>
      <c r="I142" s="21" t="str">
        <f>IF(ISNUMBER(Pivot!K39),Pivot!K39,"")</f>
        <v/>
      </c>
    </row>
    <row r="143" spans="2:9" ht="15" customHeight="1" x14ac:dyDescent="0.15">
      <c r="B143" s="20" t="str">
        <f>IF(ISTEXT(Pivot!A40),Pivot!A40,B142)</f>
        <v>U.S. &amp; Canada</v>
      </c>
      <c r="C143" s="20" t="str">
        <f>IF(ISTEXT(Pivot!B40),Pivot!B40,C142)</f>
        <v>U.S. &amp; Canada</v>
      </c>
      <c r="D143" s="20" t="str">
        <f>IF(ISTEXT(Pivot!C40),Pivot!C40,D142)</f>
        <v>United States</v>
      </c>
      <c r="E143" s="20" t="str">
        <f>IF(ISTEXT(Pivot!D40),Pivot!D40,E142)</f>
        <v>Dallas Total</v>
      </c>
      <c r="F143" s="20" t="str">
        <f>IF(ISTEXT(Pivot!E40),Pivot!E40,"")</f>
        <v/>
      </c>
      <c r="G143" s="21" t="str">
        <f>IF(ISNUMBER(Pivot!I40),Pivot!I40,"")</f>
        <v/>
      </c>
      <c r="H143" s="21" t="str">
        <f>IF(ISNUMBER(Pivot!J40),Pivot!J40,"")</f>
        <v/>
      </c>
      <c r="I143" s="21" t="str">
        <f>IF(ISNUMBER(Pivot!K40),Pivot!K40,"")</f>
        <v/>
      </c>
    </row>
    <row r="144" spans="2:9" ht="15" customHeight="1" x14ac:dyDescent="0.15">
      <c r="B144" s="20" t="str">
        <f>IF(ISTEXT(Pivot!A41),Pivot!A41,B143)</f>
        <v>U.S. &amp; Canada</v>
      </c>
      <c r="C144" s="20" t="str">
        <f>IF(ISTEXT(Pivot!B41),Pivot!B41,C143)</f>
        <v>U.S. &amp; Canada</v>
      </c>
      <c r="D144" s="20" t="str">
        <f>IF(ISTEXT(Pivot!C41),Pivot!C41,D143)</f>
        <v>United States</v>
      </c>
      <c r="E144" s="20" t="str">
        <f>IF(ISTEXT(Pivot!D41),Pivot!D41,E143)</f>
        <v>Dallas Total</v>
      </c>
      <c r="F144" s="20" t="str">
        <f>IF(ISTEXT(Pivot!E41),Pivot!E41,"")</f>
        <v/>
      </c>
      <c r="G144" s="21" t="str">
        <f>IF(ISNUMBER(Pivot!I41),Pivot!I41,"")</f>
        <v/>
      </c>
      <c r="H144" s="21" t="str">
        <f>IF(ISNUMBER(Pivot!J41),Pivot!J41,"")</f>
        <v/>
      </c>
      <c r="I144" s="21" t="str">
        <f>IF(ISNUMBER(Pivot!K41),Pivot!K41,"")</f>
        <v/>
      </c>
    </row>
    <row r="145" spans="2:9" ht="15" customHeight="1" x14ac:dyDescent="0.15">
      <c r="B145" s="20" t="str">
        <f>IF(ISTEXT(Pivot!A42),Pivot!A42,B144)</f>
        <v>U.S. &amp; Canada</v>
      </c>
      <c r="C145" s="20" t="str">
        <f>IF(ISTEXT(Pivot!B42),Pivot!B42,C144)</f>
        <v>U.S. &amp; Canada</v>
      </c>
      <c r="D145" s="20" t="str">
        <f>IF(ISTEXT(Pivot!C42),Pivot!C42,D144)</f>
        <v>United States</v>
      </c>
      <c r="E145" s="20" t="str">
        <f>IF(ISTEXT(Pivot!D42),Pivot!D42,E144)</f>
        <v>Dallas Total</v>
      </c>
      <c r="F145" s="20" t="str">
        <f>IF(ISTEXT(Pivot!E42),Pivot!E42,"")</f>
        <v/>
      </c>
      <c r="G145" s="21" t="str">
        <f>IF(ISNUMBER(Pivot!I42),Pivot!I42,"")</f>
        <v/>
      </c>
      <c r="H145" s="21" t="str">
        <f>IF(ISNUMBER(Pivot!J42),Pivot!J42,"")</f>
        <v/>
      </c>
      <c r="I145" s="21" t="str">
        <f>IF(ISNUMBER(Pivot!K42),Pivot!K42,"")</f>
        <v/>
      </c>
    </row>
    <row r="146" spans="2:9" ht="15" customHeight="1" x14ac:dyDescent="0.15">
      <c r="B146" s="20" t="str">
        <f>IF(ISTEXT(Pivot!A43),Pivot!A43,B145)</f>
        <v>U.S. &amp; Canada</v>
      </c>
      <c r="C146" s="20" t="str">
        <f>IF(ISTEXT(Pivot!B43),Pivot!B43,C145)</f>
        <v>U.S. &amp; Canada</v>
      </c>
      <c r="D146" s="20" t="str">
        <f>IF(ISTEXT(Pivot!C43),Pivot!C43,D145)</f>
        <v>United States</v>
      </c>
      <c r="E146" s="20" t="str">
        <f>IF(ISTEXT(Pivot!D43),Pivot!D43,E145)</f>
        <v>Dallas Total</v>
      </c>
      <c r="F146" s="20" t="str">
        <f>IF(ISTEXT(Pivot!E43),Pivot!E43,"")</f>
        <v/>
      </c>
      <c r="G146" s="21" t="str">
        <f>IF(ISNUMBER(Pivot!I43),Pivot!I43,"")</f>
        <v/>
      </c>
      <c r="H146" s="21" t="str">
        <f>IF(ISNUMBER(Pivot!J43),Pivot!J43,"")</f>
        <v/>
      </c>
      <c r="I146" s="21" t="str">
        <f>IF(ISNUMBER(Pivot!K43),Pivot!K43,"")</f>
        <v/>
      </c>
    </row>
    <row r="147" spans="2:9" ht="15" customHeight="1" x14ac:dyDescent="0.15">
      <c r="B147" s="20" t="str">
        <f>IF(ISTEXT(Pivot!A44),Pivot!A44,B146)</f>
        <v>U.S. &amp; Canada</v>
      </c>
      <c r="C147" s="20" t="str">
        <f>IF(ISTEXT(Pivot!B44),Pivot!B44,C146)</f>
        <v>U.S. &amp; Canada</v>
      </c>
      <c r="D147" s="20" t="str">
        <f>IF(ISTEXT(Pivot!C44),Pivot!C44,D146)</f>
        <v>United States</v>
      </c>
      <c r="E147" s="20" t="str">
        <f>IF(ISTEXT(Pivot!D44),Pivot!D44,E146)</f>
        <v>Dallas Total</v>
      </c>
      <c r="F147" s="20" t="str">
        <f>IF(ISTEXT(Pivot!E44),Pivot!E44,"")</f>
        <v/>
      </c>
      <c r="G147" s="21" t="str">
        <f>IF(ISNUMBER(Pivot!I44),Pivot!I44,"")</f>
        <v/>
      </c>
      <c r="H147" s="21" t="str">
        <f>IF(ISNUMBER(Pivot!J44),Pivot!J44,"")</f>
        <v/>
      </c>
      <c r="I147" s="21" t="str">
        <f>IF(ISNUMBER(Pivot!K44),Pivot!K44,"")</f>
        <v/>
      </c>
    </row>
    <row r="148" spans="2:9" ht="15" customHeight="1" x14ac:dyDescent="0.15">
      <c r="B148" s="20" t="str">
        <f>IF(ISTEXT(Pivot!A45),Pivot!A45,B147)</f>
        <v>U.S. &amp; Canada</v>
      </c>
      <c r="C148" s="20" t="str">
        <f>IF(ISTEXT(Pivot!B45),Pivot!B45,C147)</f>
        <v>U.S. &amp; Canada</v>
      </c>
      <c r="D148" s="20" t="str">
        <f>IF(ISTEXT(Pivot!C45),Pivot!C45,D147)</f>
        <v>United States</v>
      </c>
      <c r="E148" s="20" t="str">
        <f>IF(ISTEXT(Pivot!D45),Pivot!D45,E147)</f>
        <v>Dallas Total</v>
      </c>
      <c r="F148" s="20" t="str">
        <f>IF(ISTEXT(Pivot!E45),Pivot!E45,"")</f>
        <v/>
      </c>
      <c r="G148" s="21" t="str">
        <f>IF(ISNUMBER(Pivot!I45),Pivot!I45,"")</f>
        <v/>
      </c>
      <c r="H148" s="21" t="str">
        <f>IF(ISNUMBER(Pivot!J45),Pivot!J45,"")</f>
        <v/>
      </c>
      <c r="I148" s="21" t="str">
        <f>IF(ISNUMBER(Pivot!K45),Pivot!K45,"")</f>
        <v/>
      </c>
    </row>
    <row r="149" spans="2:9" ht="15" customHeight="1" x14ac:dyDescent="0.15">
      <c r="B149" s="20" t="str">
        <f>IF(ISTEXT(Pivot!A46),Pivot!A46,B148)</f>
        <v>U.S. &amp; Canada</v>
      </c>
      <c r="C149" s="20" t="str">
        <f>IF(ISTEXT(Pivot!B46),Pivot!B46,C148)</f>
        <v>U.S. &amp; Canada</v>
      </c>
      <c r="D149" s="20" t="str">
        <f>IF(ISTEXT(Pivot!C46),Pivot!C46,D148)</f>
        <v>United States</v>
      </c>
      <c r="E149" s="20" t="str">
        <f>IF(ISTEXT(Pivot!D46),Pivot!D46,E148)</f>
        <v>Dallas Total</v>
      </c>
      <c r="F149" s="20" t="str">
        <f>IF(ISTEXT(Pivot!E46),Pivot!E46,"")</f>
        <v/>
      </c>
      <c r="G149" s="21" t="str">
        <f>IF(ISNUMBER(Pivot!I46),Pivot!I46,"")</f>
        <v/>
      </c>
      <c r="H149" s="21" t="str">
        <f>IF(ISNUMBER(Pivot!J46),Pivot!J46,"")</f>
        <v/>
      </c>
      <c r="I149" s="21" t="str">
        <f>IF(ISNUMBER(Pivot!K46),Pivot!K46,"")</f>
        <v/>
      </c>
    </row>
    <row r="150" spans="2:9" ht="15" customHeight="1" x14ac:dyDescent="0.15">
      <c r="B150" s="20" t="str">
        <f>IF(ISTEXT(Pivot!A47),Pivot!A47,B149)</f>
        <v>U.S. &amp; Canada</v>
      </c>
      <c r="C150" s="20" t="str">
        <f>IF(ISTEXT(Pivot!B47),Pivot!B47,C149)</f>
        <v>U.S. &amp; Canada</v>
      </c>
      <c r="D150" s="20" t="str">
        <f>IF(ISTEXT(Pivot!C47),Pivot!C47,D149)</f>
        <v>United States</v>
      </c>
      <c r="E150" s="20" t="str">
        <f>IF(ISTEXT(Pivot!D47),Pivot!D47,E149)</f>
        <v>Dallas Total</v>
      </c>
      <c r="F150" s="20" t="str">
        <f>IF(ISTEXT(Pivot!E47),Pivot!E47,"")</f>
        <v/>
      </c>
      <c r="G150" s="21" t="str">
        <f>IF(ISNUMBER(Pivot!I47),Pivot!I47,"")</f>
        <v/>
      </c>
      <c r="H150" s="21" t="str">
        <f>IF(ISNUMBER(Pivot!J47),Pivot!J47,"")</f>
        <v/>
      </c>
      <c r="I150" s="21" t="str">
        <f>IF(ISNUMBER(Pivot!K47),Pivot!K47,"")</f>
        <v/>
      </c>
    </row>
    <row r="151" spans="2:9" ht="15" customHeight="1" x14ac:dyDescent="0.15">
      <c r="B151" s="20" t="str">
        <f>IF(ISTEXT(Pivot!A48),Pivot!A48,B150)</f>
        <v>U.S. &amp; Canada</v>
      </c>
      <c r="C151" s="20" t="str">
        <f>IF(ISTEXT(Pivot!B48),Pivot!B48,C150)</f>
        <v>U.S. &amp; Canada</v>
      </c>
      <c r="D151" s="20" t="str">
        <f>IF(ISTEXT(Pivot!C48),Pivot!C48,D150)</f>
        <v>United States</v>
      </c>
      <c r="E151" s="20" t="str">
        <f>IF(ISTEXT(Pivot!D48),Pivot!D48,E150)</f>
        <v>Dallas Total</v>
      </c>
      <c r="F151" s="20" t="str">
        <f>IF(ISTEXT(Pivot!E48),Pivot!E48,"")</f>
        <v/>
      </c>
      <c r="G151" s="21" t="str">
        <f>IF(ISNUMBER(Pivot!I48),Pivot!I48,"")</f>
        <v/>
      </c>
      <c r="H151" s="21" t="str">
        <f>IF(ISNUMBER(Pivot!J48),Pivot!J48,"")</f>
        <v/>
      </c>
      <c r="I151" s="21" t="str">
        <f>IF(ISNUMBER(Pivot!K48),Pivot!K48,"")</f>
        <v/>
      </c>
    </row>
    <row r="152" spans="2:9" ht="15" customHeight="1" x14ac:dyDescent="0.15">
      <c r="B152" s="20" t="str">
        <f>IF(ISTEXT(Pivot!A49),Pivot!A49,B151)</f>
        <v>U.S. &amp; Canada</v>
      </c>
      <c r="C152" s="20" t="str">
        <f>IF(ISTEXT(Pivot!B49),Pivot!B49,C151)</f>
        <v>U.S. &amp; Canada</v>
      </c>
      <c r="D152" s="20" t="str">
        <f>IF(ISTEXT(Pivot!C49),Pivot!C49,D151)</f>
        <v>United States</v>
      </c>
      <c r="E152" s="20" t="str">
        <f>IF(ISTEXT(Pivot!D49),Pivot!D49,E151)</f>
        <v>Dallas Total</v>
      </c>
      <c r="F152" s="20" t="str">
        <f>IF(ISTEXT(Pivot!E49),Pivot!E49,"")</f>
        <v/>
      </c>
      <c r="G152" s="21" t="str">
        <f>IF(ISNUMBER(Pivot!I49),Pivot!I49,"")</f>
        <v/>
      </c>
      <c r="H152" s="21" t="str">
        <f>IF(ISNUMBER(Pivot!J49),Pivot!J49,"")</f>
        <v/>
      </c>
      <c r="I152" s="21" t="str">
        <f>IF(ISNUMBER(Pivot!K49),Pivot!K49,"")</f>
        <v/>
      </c>
    </row>
    <row r="153" spans="2:9" ht="15" customHeight="1" x14ac:dyDescent="0.15">
      <c r="B153" s="20" t="str">
        <f>IF(ISTEXT(Pivot!A50),Pivot!A50,B152)</f>
        <v>U.S. &amp; Canada</v>
      </c>
      <c r="C153" s="20" t="str">
        <f>IF(ISTEXT(Pivot!B50),Pivot!B50,C152)</f>
        <v>U.S. &amp; Canada</v>
      </c>
      <c r="D153" s="20" t="str">
        <f>IF(ISTEXT(Pivot!C50),Pivot!C50,D152)</f>
        <v>United States</v>
      </c>
      <c r="E153" s="20" t="str">
        <f>IF(ISTEXT(Pivot!D50),Pivot!D50,E152)</f>
        <v>Dallas Total</v>
      </c>
      <c r="F153" s="20" t="str">
        <f>IF(ISTEXT(Pivot!E50),Pivot!E50,"")</f>
        <v/>
      </c>
      <c r="G153" s="21" t="str">
        <f>IF(ISNUMBER(Pivot!I50),Pivot!I50,"")</f>
        <v/>
      </c>
      <c r="H153" s="21" t="str">
        <f>IF(ISNUMBER(Pivot!J50),Pivot!J50,"")</f>
        <v/>
      </c>
      <c r="I153" s="21" t="str">
        <f>IF(ISNUMBER(Pivot!K50),Pivot!K50,"")</f>
        <v/>
      </c>
    </row>
    <row r="154" spans="2:9" ht="15" customHeight="1" x14ac:dyDescent="0.15">
      <c r="B154" s="20" t="str">
        <f>IF(ISTEXT(Pivot!A51),Pivot!A51,B153)</f>
        <v>U.S. &amp; Canada</v>
      </c>
      <c r="C154" s="20" t="str">
        <f>IF(ISTEXT(Pivot!B51),Pivot!B51,C153)</f>
        <v>U.S. &amp; Canada</v>
      </c>
      <c r="D154" s="20" t="str">
        <f>IF(ISTEXT(Pivot!C51),Pivot!C51,D153)</f>
        <v>United States</v>
      </c>
      <c r="E154" s="20" t="str">
        <f>IF(ISTEXT(Pivot!D51),Pivot!D51,E153)</f>
        <v>Dallas Total</v>
      </c>
      <c r="F154" s="20" t="str">
        <f>IF(ISTEXT(Pivot!E51),Pivot!E51,"")</f>
        <v/>
      </c>
      <c r="G154" s="21" t="str">
        <f>IF(ISNUMBER(Pivot!I51),Pivot!I51,"")</f>
        <v/>
      </c>
      <c r="H154" s="21" t="str">
        <f>IF(ISNUMBER(Pivot!J51),Pivot!J51,"")</f>
        <v/>
      </c>
      <c r="I154" s="21" t="str">
        <f>IF(ISNUMBER(Pivot!K51),Pivot!K51,"")</f>
        <v/>
      </c>
    </row>
    <row r="155" spans="2:9" ht="15" customHeight="1" x14ac:dyDescent="0.15">
      <c r="B155" s="20" t="str">
        <f>IF(ISTEXT(Pivot!A52),Pivot!A52,B154)</f>
        <v>U.S. &amp; Canada</v>
      </c>
      <c r="C155" s="20" t="str">
        <f>IF(ISTEXT(Pivot!B52),Pivot!B52,C154)</f>
        <v>U.S. &amp; Canada</v>
      </c>
      <c r="D155" s="20" t="str">
        <f>IF(ISTEXT(Pivot!C52),Pivot!C52,D154)</f>
        <v>United States</v>
      </c>
      <c r="E155" s="20" t="str">
        <f>IF(ISTEXT(Pivot!D52),Pivot!D52,E154)</f>
        <v>Dallas Total</v>
      </c>
      <c r="F155" s="20" t="str">
        <f>IF(ISTEXT(Pivot!E52),Pivot!E52,"")</f>
        <v/>
      </c>
      <c r="G155" s="21" t="str">
        <f>IF(ISNUMBER(Pivot!I52),Pivot!I52,"")</f>
        <v/>
      </c>
      <c r="H155" s="21" t="str">
        <f>IF(ISNUMBER(Pivot!J52),Pivot!J52,"")</f>
        <v/>
      </c>
      <c r="I155" s="21" t="str">
        <f>IF(ISNUMBER(Pivot!K52),Pivot!K52,"")</f>
        <v/>
      </c>
    </row>
    <row r="156" spans="2:9" ht="15" customHeight="1" x14ac:dyDescent="0.15">
      <c r="B156" s="20" t="str">
        <f>IF(ISTEXT(Pivot!A53),Pivot!A53,B155)</f>
        <v>U.S. &amp; Canada</v>
      </c>
      <c r="C156" s="20" t="str">
        <f>IF(ISTEXT(Pivot!B53),Pivot!B53,C155)</f>
        <v>U.S. &amp; Canada</v>
      </c>
      <c r="D156" s="20" t="str">
        <f>IF(ISTEXT(Pivot!C53),Pivot!C53,D155)</f>
        <v>United States</v>
      </c>
      <c r="E156" s="20" t="str">
        <f>IF(ISTEXT(Pivot!D53),Pivot!D53,E155)</f>
        <v>Dallas Total</v>
      </c>
      <c r="F156" s="20" t="str">
        <f>IF(ISTEXT(Pivot!E53),Pivot!E53,"")</f>
        <v/>
      </c>
      <c r="G156" s="21" t="str">
        <f>IF(ISNUMBER(Pivot!I53),Pivot!I53,"")</f>
        <v/>
      </c>
      <c r="H156" s="21" t="str">
        <f>IF(ISNUMBER(Pivot!J53),Pivot!J53,"")</f>
        <v/>
      </c>
      <c r="I156" s="21" t="str">
        <f>IF(ISNUMBER(Pivot!K53),Pivot!K53,"")</f>
        <v/>
      </c>
    </row>
    <row r="157" spans="2:9" ht="15" customHeight="1" x14ac:dyDescent="0.15">
      <c r="B157" s="20" t="str">
        <f>IF(ISTEXT(Pivot!A54),Pivot!A54,B156)</f>
        <v>U.S. &amp; Canada</v>
      </c>
      <c r="C157" s="20" t="str">
        <f>IF(ISTEXT(Pivot!B54),Pivot!B54,C156)</f>
        <v>U.S. &amp; Canada</v>
      </c>
      <c r="D157" s="20" t="str">
        <f>IF(ISTEXT(Pivot!C54),Pivot!C54,D156)</f>
        <v>United States</v>
      </c>
      <c r="E157" s="20" t="str">
        <f>IF(ISTEXT(Pivot!D54),Pivot!D54,E156)</f>
        <v>Dallas Total</v>
      </c>
      <c r="F157" s="20" t="str">
        <f>IF(ISTEXT(Pivot!E54),Pivot!E54,"")</f>
        <v/>
      </c>
      <c r="G157" s="21" t="str">
        <f>IF(ISNUMBER(Pivot!I54),Pivot!I54,"")</f>
        <v/>
      </c>
      <c r="H157" s="21" t="str">
        <f>IF(ISNUMBER(Pivot!J54),Pivot!J54,"")</f>
        <v/>
      </c>
      <c r="I157" s="21" t="str">
        <f>IF(ISNUMBER(Pivot!K54),Pivot!K54,"")</f>
        <v/>
      </c>
    </row>
    <row r="158" spans="2:9" ht="15" customHeight="1" x14ac:dyDescent="0.15">
      <c r="B158" s="20" t="str">
        <f>IF(ISTEXT(Pivot!A55),Pivot!A55,B157)</f>
        <v>U.S. &amp; Canada</v>
      </c>
      <c r="C158" s="20" t="str">
        <f>IF(ISTEXT(Pivot!B55),Pivot!B55,C157)</f>
        <v>U.S. &amp; Canada</v>
      </c>
      <c r="D158" s="20" t="str">
        <f>IF(ISTEXT(Pivot!C55),Pivot!C55,D157)</f>
        <v>United States</v>
      </c>
      <c r="E158" s="20" t="str">
        <f>IF(ISTEXT(Pivot!D55),Pivot!D55,E157)</f>
        <v>Dallas Total</v>
      </c>
      <c r="F158" s="20" t="str">
        <f>IF(ISTEXT(Pivot!E55),Pivot!E55,"")</f>
        <v/>
      </c>
      <c r="G158" s="21" t="str">
        <f>IF(ISNUMBER(Pivot!I55),Pivot!I55,"")</f>
        <v/>
      </c>
      <c r="H158" s="21" t="str">
        <f>IF(ISNUMBER(Pivot!J55),Pivot!J55,"")</f>
        <v/>
      </c>
      <c r="I158" s="21" t="str">
        <f>IF(ISNUMBER(Pivot!K55),Pivot!K55,"")</f>
        <v/>
      </c>
    </row>
    <row r="159" spans="2:9" ht="15" customHeight="1" x14ac:dyDescent="0.15">
      <c r="B159" s="20" t="str">
        <f>IF(ISTEXT(Pivot!A56),Pivot!A56,B158)</f>
        <v>U.S. &amp; Canada</v>
      </c>
      <c r="C159" s="20" t="str">
        <f>IF(ISTEXT(Pivot!B56),Pivot!B56,C158)</f>
        <v>U.S. &amp; Canada</v>
      </c>
      <c r="D159" s="20" t="str">
        <f>IF(ISTEXT(Pivot!C56),Pivot!C56,D158)</f>
        <v>United States</v>
      </c>
      <c r="E159" s="20" t="str">
        <f>IF(ISTEXT(Pivot!D56),Pivot!D56,E158)</f>
        <v>Dallas Total</v>
      </c>
      <c r="F159" s="20" t="str">
        <f>IF(ISTEXT(Pivot!E56),Pivot!E56,"")</f>
        <v/>
      </c>
      <c r="G159" s="21" t="str">
        <f>IF(ISNUMBER(Pivot!I56),Pivot!I56,"")</f>
        <v/>
      </c>
      <c r="H159" s="21" t="str">
        <f>IF(ISNUMBER(Pivot!J56),Pivot!J56,"")</f>
        <v/>
      </c>
      <c r="I159" s="21" t="str">
        <f>IF(ISNUMBER(Pivot!K56),Pivot!K56,"")</f>
        <v/>
      </c>
    </row>
    <row r="160" spans="2:9" ht="15" customHeight="1" x14ac:dyDescent="0.15">
      <c r="B160" s="20" t="str">
        <f>IF(ISTEXT(Pivot!A57),Pivot!A57,B159)</f>
        <v>U.S. &amp; Canada</v>
      </c>
      <c r="C160" s="20" t="str">
        <f>IF(ISTEXT(Pivot!B57),Pivot!B57,C159)</f>
        <v>U.S. &amp; Canada</v>
      </c>
      <c r="D160" s="20" t="str">
        <f>IF(ISTEXT(Pivot!C57),Pivot!C57,D159)</f>
        <v>United States</v>
      </c>
      <c r="E160" s="20" t="str">
        <f>IF(ISTEXT(Pivot!D57),Pivot!D57,E159)</f>
        <v>Dallas Total</v>
      </c>
      <c r="F160" s="20" t="str">
        <f>IF(ISTEXT(Pivot!E57),Pivot!E57,"")</f>
        <v/>
      </c>
      <c r="G160" s="21" t="str">
        <f>IF(ISNUMBER(Pivot!I57),Pivot!I57,"")</f>
        <v/>
      </c>
      <c r="H160" s="21" t="str">
        <f>IF(ISNUMBER(Pivot!J57),Pivot!J57,"")</f>
        <v/>
      </c>
      <c r="I160" s="21" t="str">
        <f>IF(ISNUMBER(Pivot!K57),Pivot!K57,"")</f>
        <v/>
      </c>
    </row>
    <row r="161" spans="2:9" ht="15" customHeight="1" x14ac:dyDescent="0.15">
      <c r="B161" s="20" t="str">
        <f>IF(ISTEXT(Pivot!A58),Pivot!A58,B160)</f>
        <v>U.S. &amp; Canada</v>
      </c>
      <c r="C161" s="20" t="str">
        <f>IF(ISTEXT(Pivot!B58),Pivot!B58,C160)</f>
        <v>U.S. &amp; Canada</v>
      </c>
      <c r="D161" s="20" t="str">
        <f>IF(ISTEXT(Pivot!C58),Pivot!C58,D160)</f>
        <v>United States</v>
      </c>
      <c r="E161" s="20" t="str">
        <f>IF(ISTEXT(Pivot!D58),Pivot!D58,E160)</f>
        <v>Dallas Total</v>
      </c>
      <c r="F161" s="20" t="str">
        <f>IF(ISTEXT(Pivot!E58),Pivot!E58,"")</f>
        <v/>
      </c>
      <c r="G161" s="21" t="str">
        <f>IF(ISNUMBER(Pivot!I58),Pivot!I58,"")</f>
        <v/>
      </c>
      <c r="H161" s="21" t="str">
        <f>IF(ISNUMBER(Pivot!J58),Pivot!J58,"")</f>
        <v/>
      </c>
      <c r="I161" s="21" t="str">
        <f>IF(ISNUMBER(Pivot!K58),Pivot!K58,"")</f>
        <v/>
      </c>
    </row>
    <row r="162" spans="2:9" ht="15" customHeight="1" x14ac:dyDescent="0.15">
      <c r="B162" s="20" t="str">
        <f>IF(ISTEXT(Pivot!A59),Pivot!A59,B161)</f>
        <v>U.S. &amp; Canada</v>
      </c>
      <c r="C162" s="20" t="str">
        <f>IF(ISTEXT(Pivot!B59),Pivot!B59,C161)</f>
        <v>U.S. &amp; Canada</v>
      </c>
      <c r="D162" s="20" t="str">
        <f>IF(ISTEXT(Pivot!C59),Pivot!C59,D161)</f>
        <v>United States</v>
      </c>
      <c r="E162" s="20" t="str">
        <f>IF(ISTEXT(Pivot!D59),Pivot!D59,E161)</f>
        <v>Dallas Total</v>
      </c>
      <c r="F162" s="20" t="str">
        <f>IF(ISTEXT(Pivot!E59),Pivot!E59,"")</f>
        <v/>
      </c>
      <c r="G162" s="21" t="str">
        <f>IF(ISNUMBER(Pivot!I59),Pivot!I59,"")</f>
        <v/>
      </c>
      <c r="H162" s="21" t="str">
        <f>IF(ISNUMBER(Pivot!J59),Pivot!J59,"")</f>
        <v/>
      </c>
      <c r="I162" s="21" t="str">
        <f>IF(ISNUMBER(Pivot!K59),Pivot!K59,"")</f>
        <v/>
      </c>
    </row>
    <row r="163" spans="2:9" ht="15" customHeight="1" x14ac:dyDescent="0.15">
      <c r="B163" s="20" t="str">
        <f>IF(ISTEXT(Pivot!A60),Pivot!A60,B162)</f>
        <v>U.S. &amp; Canada</v>
      </c>
      <c r="C163" s="20" t="str">
        <f>IF(ISTEXT(Pivot!B60),Pivot!B60,C162)</f>
        <v>U.S. &amp; Canada</v>
      </c>
      <c r="D163" s="20" t="str">
        <f>IF(ISTEXT(Pivot!C60),Pivot!C60,D162)</f>
        <v>United States</v>
      </c>
      <c r="E163" s="20" t="str">
        <f>IF(ISTEXT(Pivot!D60),Pivot!D60,E162)</f>
        <v>Dallas Total</v>
      </c>
      <c r="F163" s="20" t="str">
        <f>IF(ISTEXT(Pivot!E60),Pivot!E60,"")</f>
        <v/>
      </c>
      <c r="G163" s="21" t="str">
        <f>IF(ISNUMBER(Pivot!I60),Pivot!I60,"")</f>
        <v/>
      </c>
      <c r="H163" s="21" t="str">
        <f>IF(ISNUMBER(Pivot!J60),Pivot!J60,"")</f>
        <v/>
      </c>
      <c r="I163" s="21" t="str">
        <f>IF(ISNUMBER(Pivot!K60),Pivot!K60,"")</f>
        <v/>
      </c>
    </row>
    <row r="164" spans="2:9" ht="15" customHeight="1" x14ac:dyDescent="0.15">
      <c r="B164" s="20" t="str">
        <f>IF(ISTEXT(Pivot!A61),Pivot!A61,B163)</f>
        <v>U.S. &amp; Canada</v>
      </c>
      <c r="C164" s="20" t="str">
        <f>IF(ISTEXT(Pivot!B61),Pivot!B61,C163)</f>
        <v>U.S. &amp; Canada</v>
      </c>
      <c r="D164" s="20" t="str">
        <f>IF(ISTEXT(Pivot!C61),Pivot!C61,D163)</f>
        <v>United States</v>
      </c>
      <c r="E164" s="20" t="str">
        <f>IF(ISTEXT(Pivot!D61),Pivot!D61,E163)</f>
        <v>Dallas Total</v>
      </c>
      <c r="F164" s="20" t="str">
        <f>IF(ISTEXT(Pivot!E61),Pivot!E61,"")</f>
        <v/>
      </c>
      <c r="G164" s="21" t="str">
        <f>IF(ISNUMBER(Pivot!I61),Pivot!I61,"")</f>
        <v/>
      </c>
      <c r="H164" s="21" t="str">
        <f>IF(ISNUMBER(Pivot!J61),Pivot!J61,"")</f>
        <v/>
      </c>
      <c r="I164" s="21" t="str">
        <f>IF(ISNUMBER(Pivot!K61),Pivot!K61,"")</f>
        <v/>
      </c>
    </row>
    <row r="165" spans="2:9" ht="15" customHeight="1" x14ac:dyDescent="0.15">
      <c r="B165" s="20" t="str">
        <f>IF(ISTEXT(Pivot!A62),Pivot!A62,B164)</f>
        <v>U.S. &amp; Canada</v>
      </c>
      <c r="C165" s="20" t="str">
        <f>IF(ISTEXT(Pivot!B62),Pivot!B62,C164)</f>
        <v>U.S. &amp; Canada</v>
      </c>
      <c r="D165" s="20" t="str">
        <f>IF(ISTEXT(Pivot!C62),Pivot!C62,D164)</f>
        <v>United States</v>
      </c>
      <c r="E165" s="20" t="str">
        <f>IF(ISTEXT(Pivot!D62),Pivot!D62,E164)</f>
        <v>Dallas Total</v>
      </c>
      <c r="F165" s="20" t="str">
        <f>IF(ISTEXT(Pivot!E62),Pivot!E62,"")</f>
        <v/>
      </c>
      <c r="G165" s="21" t="str">
        <f>IF(ISNUMBER(Pivot!I62),Pivot!I62,"")</f>
        <v/>
      </c>
      <c r="H165" s="21" t="str">
        <f>IF(ISNUMBER(Pivot!J62),Pivot!J62,"")</f>
        <v/>
      </c>
      <c r="I165" s="21" t="str">
        <f>IF(ISNUMBER(Pivot!K62),Pivot!K62,"")</f>
        <v/>
      </c>
    </row>
    <row r="166" spans="2:9" ht="15" customHeight="1" x14ac:dyDescent="0.15">
      <c r="B166" s="20" t="str">
        <f>IF(ISTEXT(Pivot!A63),Pivot!A63,B165)</f>
        <v>U.S. &amp; Canada</v>
      </c>
      <c r="C166" s="20" t="str">
        <f>IF(ISTEXT(Pivot!B63),Pivot!B63,C165)</f>
        <v>U.S. &amp; Canada</v>
      </c>
      <c r="D166" s="20" t="str">
        <f>IF(ISTEXT(Pivot!C63),Pivot!C63,D165)</f>
        <v>United States</v>
      </c>
      <c r="E166" s="20" t="str">
        <f>IF(ISTEXT(Pivot!D63),Pivot!D63,E165)</f>
        <v>Dallas Total</v>
      </c>
      <c r="F166" s="20" t="str">
        <f>IF(ISTEXT(Pivot!E63),Pivot!E63,"")</f>
        <v/>
      </c>
      <c r="G166" s="21" t="str">
        <f>IF(ISNUMBER(Pivot!I63),Pivot!I63,"")</f>
        <v/>
      </c>
      <c r="H166" s="21" t="str">
        <f>IF(ISNUMBER(Pivot!J63),Pivot!J63,"")</f>
        <v/>
      </c>
      <c r="I166" s="21" t="str">
        <f>IF(ISNUMBER(Pivot!K63),Pivot!K63,"")</f>
        <v/>
      </c>
    </row>
    <row r="167" spans="2:9" ht="15" customHeight="1" x14ac:dyDescent="0.15">
      <c r="B167" s="20" t="str">
        <f>IF(ISTEXT(Pivot!A64),Pivot!A64,B166)</f>
        <v>U.S. &amp; Canada</v>
      </c>
      <c r="C167" s="20" t="str">
        <f>IF(ISTEXT(Pivot!B64),Pivot!B64,C166)</f>
        <v>U.S. &amp; Canada</v>
      </c>
      <c r="D167" s="20" t="str">
        <f>IF(ISTEXT(Pivot!C64),Pivot!C64,D166)</f>
        <v>United States</v>
      </c>
      <c r="E167" s="20" t="str">
        <f>IF(ISTEXT(Pivot!D64),Pivot!D64,E166)</f>
        <v>Dallas Total</v>
      </c>
      <c r="F167" s="20" t="str">
        <f>IF(ISTEXT(Pivot!E64),Pivot!E64,"")</f>
        <v/>
      </c>
      <c r="G167" s="21" t="str">
        <f>IF(ISNUMBER(Pivot!I64),Pivot!I64,"")</f>
        <v/>
      </c>
      <c r="H167" s="21" t="str">
        <f>IF(ISNUMBER(Pivot!J64),Pivot!J64,"")</f>
        <v/>
      </c>
      <c r="I167" s="21" t="str">
        <f>IF(ISNUMBER(Pivot!K64),Pivot!K64,"")</f>
        <v/>
      </c>
    </row>
    <row r="168" spans="2:9" ht="15" customHeight="1" x14ac:dyDescent="0.15">
      <c r="B168" s="20" t="str">
        <f>IF(ISTEXT(Pivot!A65),Pivot!A65,B167)</f>
        <v>U.S. &amp; Canada</v>
      </c>
      <c r="C168" s="20" t="str">
        <f>IF(ISTEXT(Pivot!B65),Pivot!B65,C167)</f>
        <v>U.S. &amp; Canada</v>
      </c>
      <c r="D168" s="20" t="str">
        <f>IF(ISTEXT(Pivot!C65),Pivot!C65,D167)</f>
        <v>United States</v>
      </c>
      <c r="E168" s="20" t="str">
        <f>IF(ISTEXT(Pivot!D65),Pivot!D65,E167)</f>
        <v>Dallas Total</v>
      </c>
      <c r="F168" s="20" t="str">
        <f>IF(ISTEXT(Pivot!E65),Pivot!E65,"")</f>
        <v/>
      </c>
      <c r="G168" s="21" t="str">
        <f>IF(ISNUMBER(Pivot!I65),Pivot!I65,"")</f>
        <v/>
      </c>
      <c r="H168" s="21" t="str">
        <f>IF(ISNUMBER(Pivot!J65),Pivot!J65,"")</f>
        <v/>
      </c>
      <c r="I168" s="21" t="str">
        <f>IF(ISNUMBER(Pivot!K65),Pivot!K65,"")</f>
        <v/>
      </c>
    </row>
    <row r="169" spans="2:9" ht="15" customHeight="1" x14ac:dyDescent="0.15">
      <c r="B169" s="20" t="str">
        <f>IF(ISTEXT(Pivot!A66),Pivot!A66,B168)</f>
        <v>U.S. &amp; Canada</v>
      </c>
      <c r="C169" s="20" t="str">
        <f>IF(ISTEXT(Pivot!B66),Pivot!B66,C168)</f>
        <v>U.S. &amp; Canada</v>
      </c>
      <c r="D169" s="20" t="str">
        <f>IF(ISTEXT(Pivot!C66),Pivot!C66,D168)</f>
        <v>United States</v>
      </c>
      <c r="E169" s="20" t="str">
        <f>IF(ISTEXT(Pivot!D66),Pivot!D66,E168)</f>
        <v>Dallas Total</v>
      </c>
      <c r="F169" s="20" t="str">
        <f>IF(ISTEXT(Pivot!E66),Pivot!E66,"")</f>
        <v/>
      </c>
      <c r="G169" s="21" t="str">
        <f>IF(ISNUMBER(Pivot!I66),Pivot!I66,"")</f>
        <v/>
      </c>
      <c r="H169" s="21" t="str">
        <f>IF(ISNUMBER(Pivot!J66),Pivot!J66,"")</f>
        <v/>
      </c>
      <c r="I169" s="21" t="str">
        <f>IF(ISNUMBER(Pivot!K66),Pivot!K66,"")</f>
        <v/>
      </c>
    </row>
    <row r="170" spans="2:9" ht="15" customHeight="1" x14ac:dyDescent="0.15">
      <c r="B170" s="20" t="str">
        <f>IF(ISTEXT(Pivot!A67),Pivot!A67,B169)</f>
        <v>U.S. &amp; Canada</v>
      </c>
      <c r="C170" s="20" t="str">
        <f>IF(ISTEXT(Pivot!B67),Pivot!B67,C169)</f>
        <v>U.S. &amp; Canada</v>
      </c>
      <c r="D170" s="20" t="str">
        <f>IF(ISTEXT(Pivot!C67),Pivot!C67,D169)</f>
        <v>United States</v>
      </c>
      <c r="E170" s="20" t="str">
        <f>IF(ISTEXT(Pivot!D67),Pivot!D67,E169)</f>
        <v>Dallas Total</v>
      </c>
      <c r="F170" s="20" t="str">
        <f>IF(ISTEXT(Pivot!E67),Pivot!E67,"")</f>
        <v/>
      </c>
      <c r="G170" s="21" t="str">
        <f>IF(ISNUMBER(Pivot!I67),Pivot!I67,"")</f>
        <v/>
      </c>
      <c r="H170" s="21" t="str">
        <f>IF(ISNUMBER(Pivot!J67),Pivot!J67,"")</f>
        <v/>
      </c>
      <c r="I170" s="21" t="str">
        <f>IF(ISNUMBER(Pivot!K67),Pivot!K67,"")</f>
        <v/>
      </c>
    </row>
    <row r="171" spans="2:9" ht="15" customHeight="1" x14ac:dyDescent="0.15">
      <c r="B171" s="20" t="str">
        <f>IF(ISTEXT(Pivot!A68),Pivot!A68,B170)</f>
        <v>U.S. &amp; Canada</v>
      </c>
      <c r="C171" s="20" t="str">
        <f>IF(ISTEXT(Pivot!B68),Pivot!B68,C170)</f>
        <v>U.S. &amp; Canada</v>
      </c>
      <c r="D171" s="20" t="str">
        <f>IF(ISTEXT(Pivot!C68),Pivot!C68,D170)</f>
        <v>United States</v>
      </c>
      <c r="E171" s="20" t="str">
        <f>IF(ISTEXT(Pivot!D68),Pivot!D68,E170)</f>
        <v>Dallas Total</v>
      </c>
      <c r="F171" s="20" t="str">
        <f>IF(ISTEXT(Pivot!E68),Pivot!E68,"")</f>
        <v/>
      </c>
      <c r="G171" s="21" t="str">
        <f>IF(ISNUMBER(Pivot!I68),Pivot!I68,"")</f>
        <v/>
      </c>
      <c r="H171" s="21" t="str">
        <f>IF(ISNUMBER(Pivot!J68),Pivot!J68,"")</f>
        <v/>
      </c>
      <c r="I171" s="21" t="str">
        <f>IF(ISNUMBER(Pivot!K68),Pivot!K68,"")</f>
        <v/>
      </c>
    </row>
    <row r="172" spans="2:9" ht="15" customHeight="1" x14ac:dyDescent="0.15">
      <c r="B172" s="20" t="str">
        <f>IF(ISTEXT(Pivot!A69),Pivot!A69,B171)</f>
        <v>U.S. &amp; Canada</v>
      </c>
      <c r="C172" s="20" t="str">
        <f>IF(ISTEXT(Pivot!B69),Pivot!B69,C171)</f>
        <v>U.S. &amp; Canada</v>
      </c>
      <c r="D172" s="20" t="str">
        <f>IF(ISTEXT(Pivot!C69),Pivot!C69,D171)</f>
        <v>United States</v>
      </c>
      <c r="E172" s="20" t="str">
        <f>IF(ISTEXT(Pivot!D69),Pivot!D69,E171)</f>
        <v>Dallas Total</v>
      </c>
      <c r="F172" s="20" t="str">
        <f>IF(ISTEXT(Pivot!E69),Pivot!E69,"")</f>
        <v/>
      </c>
      <c r="G172" s="21" t="str">
        <f>IF(ISNUMBER(Pivot!I69),Pivot!I69,"")</f>
        <v/>
      </c>
      <c r="H172" s="21" t="str">
        <f>IF(ISNUMBER(Pivot!J69),Pivot!J69,"")</f>
        <v/>
      </c>
      <c r="I172" s="21" t="str">
        <f>IF(ISNUMBER(Pivot!K69),Pivot!K69,"")</f>
        <v/>
      </c>
    </row>
    <row r="173" spans="2:9" ht="15" customHeight="1" x14ac:dyDescent="0.15">
      <c r="B173" s="20" t="str">
        <f>IF(ISTEXT(Pivot!A70),Pivot!A70,B172)</f>
        <v>U.S. &amp; Canada</v>
      </c>
      <c r="C173" s="20" t="str">
        <f>IF(ISTEXT(Pivot!B70),Pivot!B70,C172)</f>
        <v>U.S. &amp; Canada</v>
      </c>
      <c r="D173" s="20" t="str">
        <f>IF(ISTEXT(Pivot!C70),Pivot!C70,D172)</f>
        <v>United States</v>
      </c>
      <c r="E173" s="20" t="str">
        <f>IF(ISTEXT(Pivot!D70),Pivot!D70,E172)</f>
        <v>Dallas Total</v>
      </c>
      <c r="F173" s="20" t="str">
        <f>IF(ISTEXT(Pivot!E70),Pivot!E70,"")</f>
        <v/>
      </c>
      <c r="G173" s="21" t="str">
        <f>IF(ISNUMBER(Pivot!I70),Pivot!I70,"")</f>
        <v/>
      </c>
      <c r="H173" s="21" t="str">
        <f>IF(ISNUMBER(Pivot!J70),Pivot!J70,"")</f>
        <v/>
      </c>
      <c r="I173" s="21" t="str">
        <f>IF(ISNUMBER(Pivot!K70),Pivot!K70,"")</f>
        <v/>
      </c>
    </row>
    <row r="174" spans="2:9" ht="15" customHeight="1" x14ac:dyDescent="0.15">
      <c r="B174" s="20" t="str">
        <f>IF(ISTEXT(Pivot!A71),Pivot!A71,B173)</f>
        <v>U.S. &amp; Canada</v>
      </c>
      <c r="C174" s="20" t="str">
        <f>IF(ISTEXT(Pivot!B71),Pivot!B71,C173)</f>
        <v>U.S. &amp; Canada</v>
      </c>
      <c r="D174" s="20" t="str">
        <f>IF(ISTEXT(Pivot!C71),Pivot!C71,D173)</f>
        <v>United States</v>
      </c>
      <c r="E174" s="20" t="str">
        <f>IF(ISTEXT(Pivot!D71),Pivot!D71,E173)</f>
        <v>Dallas Total</v>
      </c>
      <c r="F174" s="20" t="str">
        <f>IF(ISTEXT(Pivot!E71),Pivot!E71,"")</f>
        <v/>
      </c>
      <c r="G174" s="21" t="str">
        <f>IF(ISNUMBER(Pivot!I71),Pivot!I71,"")</f>
        <v/>
      </c>
      <c r="H174" s="21" t="str">
        <f>IF(ISNUMBER(Pivot!J71),Pivot!J71,"")</f>
        <v/>
      </c>
      <c r="I174" s="21" t="str">
        <f>IF(ISNUMBER(Pivot!K71),Pivot!K71,"")</f>
        <v/>
      </c>
    </row>
    <row r="175" spans="2:9" ht="15" customHeight="1" x14ac:dyDescent="0.15">
      <c r="B175" s="20" t="str">
        <f>IF(ISTEXT(Pivot!A72),Pivot!A72,B174)</f>
        <v>U.S. &amp; Canada</v>
      </c>
      <c r="C175" s="20" t="str">
        <f>IF(ISTEXT(Pivot!B72),Pivot!B72,C174)</f>
        <v>U.S. &amp; Canada</v>
      </c>
      <c r="D175" s="20" t="str">
        <f>IF(ISTEXT(Pivot!C72),Pivot!C72,D174)</f>
        <v>United States</v>
      </c>
      <c r="E175" s="20" t="str">
        <f>IF(ISTEXT(Pivot!D72),Pivot!D72,E174)</f>
        <v>Dallas Total</v>
      </c>
      <c r="F175" s="20" t="str">
        <f>IF(ISTEXT(Pivot!E72),Pivot!E72,"")</f>
        <v/>
      </c>
      <c r="G175" s="21" t="str">
        <f>IF(ISNUMBER(Pivot!I72),Pivot!I72,"")</f>
        <v/>
      </c>
      <c r="H175" s="21" t="str">
        <f>IF(ISNUMBER(Pivot!J72),Pivot!J72,"")</f>
        <v/>
      </c>
      <c r="I175" s="21" t="str">
        <f>IF(ISNUMBER(Pivot!K72),Pivot!K72,"")</f>
        <v/>
      </c>
    </row>
    <row r="176" spans="2:9" ht="15" customHeight="1" x14ac:dyDescent="0.15">
      <c r="B176" s="20" t="str">
        <f>IF(ISTEXT(Pivot!A73),Pivot!A73,B175)</f>
        <v>U.S. &amp; Canada</v>
      </c>
      <c r="C176" s="20" t="str">
        <f>IF(ISTEXT(Pivot!B73),Pivot!B73,C175)</f>
        <v>U.S. &amp; Canada</v>
      </c>
      <c r="D176" s="20" t="str">
        <f>IF(ISTEXT(Pivot!C73),Pivot!C73,D175)</f>
        <v>United States</v>
      </c>
      <c r="E176" s="20" t="str">
        <f>IF(ISTEXT(Pivot!D73),Pivot!D73,E175)</f>
        <v>Dallas Total</v>
      </c>
      <c r="F176" s="20" t="str">
        <f>IF(ISTEXT(Pivot!E73),Pivot!E73,"")</f>
        <v/>
      </c>
      <c r="G176" s="21" t="str">
        <f>IF(ISNUMBER(Pivot!I73),Pivot!I73,"")</f>
        <v/>
      </c>
      <c r="H176" s="21" t="str">
        <f>IF(ISNUMBER(Pivot!J73),Pivot!J73,"")</f>
        <v/>
      </c>
      <c r="I176" s="21" t="str">
        <f>IF(ISNUMBER(Pivot!K73),Pivot!K73,"")</f>
        <v/>
      </c>
    </row>
    <row r="177" spans="2:9" ht="15" customHeight="1" x14ac:dyDescent="0.15">
      <c r="B177" s="20" t="str">
        <f>IF(ISTEXT(Pivot!A74),Pivot!A74,B176)</f>
        <v>U.S. &amp; Canada</v>
      </c>
      <c r="C177" s="20" t="str">
        <f>IF(ISTEXT(Pivot!B74),Pivot!B74,C176)</f>
        <v>U.S. &amp; Canada</v>
      </c>
      <c r="D177" s="20" t="str">
        <f>IF(ISTEXT(Pivot!C74),Pivot!C74,D176)</f>
        <v>United States</v>
      </c>
      <c r="E177" s="20" t="str">
        <f>IF(ISTEXT(Pivot!D74),Pivot!D74,E176)</f>
        <v>Dallas Total</v>
      </c>
      <c r="F177" s="20" t="str">
        <f>IF(ISTEXT(Pivot!E74),Pivot!E74,"")</f>
        <v/>
      </c>
      <c r="G177" s="21" t="str">
        <f>IF(ISNUMBER(Pivot!I74),Pivot!I74,"")</f>
        <v/>
      </c>
      <c r="H177" s="21" t="str">
        <f>IF(ISNUMBER(Pivot!J74),Pivot!J74,"")</f>
        <v/>
      </c>
      <c r="I177" s="21" t="str">
        <f>IF(ISNUMBER(Pivot!K74),Pivot!K74,"")</f>
        <v/>
      </c>
    </row>
    <row r="178" spans="2:9" ht="15" customHeight="1" x14ac:dyDescent="0.15">
      <c r="B178" s="20" t="str">
        <f>IF(ISTEXT(Pivot!A75),Pivot!A75,B177)</f>
        <v>U.S. &amp; Canada</v>
      </c>
      <c r="C178" s="20" t="str">
        <f>IF(ISTEXT(Pivot!B75),Pivot!B75,C177)</f>
        <v>U.S. &amp; Canada</v>
      </c>
      <c r="D178" s="20" t="str">
        <f>IF(ISTEXT(Pivot!C75),Pivot!C75,D177)</f>
        <v>United States</v>
      </c>
      <c r="E178" s="20" t="str">
        <f>IF(ISTEXT(Pivot!D75),Pivot!D75,E177)</f>
        <v>Dallas Total</v>
      </c>
      <c r="F178" s="20" t="str">
        <f>IF(ISTEXT(Pivot!E75),Pivot!E75,"")</f>
        <v/>
      </c>
      <c r="G178" s="21" t="str">
        <f>IF(ISNUMBER(Pivot!I75),Pivot!I75,"")</f>
        <v/>
      </c>
      <c r="H178" s="21" t="str">
        <f>IF(ISNUMBER(Pivot!J75),Pivot!J75,"")</f>
        <v/>
      </c>
      <c r="I178" s="21" t="str">
        <f>IF(ISNUMBER(Pivot!K75),Pivot!K75,"")</f>
        <v/>
      </c>
    </row>
    <row r="179" spans="2:9" ht="15" customHeight="1" x14ac:dyDescent="0.15">
      <c r="B179" s="20" t="str">
        <f>IF(ISTEXT(Pivot!A76),Pivot!A76,B178)</f>
        <v>U.S. &amp; Canada</v>
      </c>
      <c r="C179" s="20" t="str">
        <f>IF(ISTEXT(Pivot!B76),Pivot!B76,C178)</f>
        <v>U.S. &amp; Canada</v>
      </c>
      <c r="D179" s="20" t="str">
        <f>IF(ISTEXT(Pivot!C76),Pivot!C76,D178)</f>
        <v>United States</v>
      </c>
      <c r="E179" s="20" t="str">
        <f>IF(ISTEXT(Pivot!D76),Pivot!D76,E178)</f>
        <v>Dallas Total</v>
      </c>
      <c r="F179" s="20" t="str">
        <f>IF(ISTEXT(Pivot!E76),Pivot!E76,"")</f>
        <v/>
      </c>
      <c r="G179" s="21" t="str">
        <f>IF(ISNUMBER(Pivot!I76),Pivot!I76,"")</f>
        <v/>
      </c>
      <c r="H179" s="21" t="str">
        <f>IF(ISNUMBER(Pivot!J76),Pivot!J76,"")</f>
        <v/>
      </c>
      <c r="I179" s="21" t="str">
        <f>IF(ISNUMBER(Pivot!K76),Pivot!K76,"")</f>
        <v/>
      </c>
    </row>
    <row r="180" spans="2:9" ht="15" customHeight="1" x14ac:dyDescent="0.15">
      <c r="B180" s="20" t="str">
        <f>IF(ISTEXT(Pivot!A77),Pivot!A77,B179)</f>
        <v>U.S. &amp; Canada</v>
      </c>
      <c r="C180" s="20" t="str">
        <f>IF(ISTEXT(Pivot!B77),Pivot!B77,C179)</f>
        <v>U.S. &amp; Canada</v>
      </c>
      <c r="D180" s="20" t="str">
        <f>IF(ISTEXT(Pivot!C77),Pivot!C77,D179)</f>
        <v>United States</v>
      </c>
      <c r="E180" s="20" t="str">
        <f>IF(ISTEXT(Pivot!D77),Pivot!D77,E179)</f>
        <v>Dallas Total</v>
      </c>
      <c r="F180" s="20" t="str">
        <f>IF(ISTEXT(Pivot!E77),Pivot!E77,"")</f>
        <v/>
      </c>
      <c r="G180" s="21" t="str">
        <f>IF(ISNUMBER(Pivot!I77),Pivot!I77,"")</f>
        <v/>
      </c>
      <c r="H180" s="21" t="str">
        <f>IF(ISNUMBER(Pivot!J77),Pivot!J77,"")</f>
        <v/>
      </c>
      <c r="I180" s="21" t="str">
        <f>IF(ISNUMBER(Pivot!K77),Pivot!K77,"")</f>
        <v/>
      </c>
    </row>
    <row r="181" spans="2:9" ht="15" customHeight="1" x14ac:dyDescent="0.15">
      <c r="B181" s="20" t="str">
        <f>IF(ISTEXT(Pivot!A78),Pivot!A78,B180)</f>
        <v>U.S. &amp; Canada</v>
      </c>
      <c r="C181" s="20" t="str">
        <f>IF(ISTEXT(Pivot!B78),Pivot!B78,C180)</f>
        <v>U.S. &amp; Canada</v>
      </c>
      <c r="D181" s="20" t="str">
        <f>IF(ISTEXT(Pivot!C78),Pivot!C78,D180)</f>
        <v>United States</v>
      </c>
      <c r="E181" s="20" t="str">
        <f>IF(ISTEXT(Pivot!D78),Pivot!D78,E180)</f>
        <v>Dallas Total</v>
      </c>
      <c r="F181" s="20" t="str">
        <f>IF(ISTEXT(Pivot!E78),Pivot!E78,"")</f>
        <v/>
      </c>
      <c r="G181" s="21" t="str">
        <f>IF(ISNUMBER(Pivot!I78),Pivot!I78,"")</f>
        <v/>
      </c>
      <c r="H181" s="21" t="str">
        <f>IF(ISNUMBER(Pivot!J78),Pivot!J78,"")</f>
        <v/>
      </c>
      <c r="I181" s="21" t="str">
        <f>IF(ISNUMBER(Pivot!K78),Pivot!K78,"")</f>
        <v/>
      </c>
    </row>
    <row r="182" spans="2:9" ht="15" customHeight="1" x14ac:dyDescent="0.15">
      <c r="B182" s="20" t="str">
        <f>IF(ISTEXT(Pivot!A79),Pivot!A79,B181)</f>
        <v>U.S. &amp; Canada</v>
      </c>
      <c r="C182" s="20" t="str">
        <f>IF(ISTEXT(Pivot!B79),Pivot!B79,C181)</f>
        <v>U.S. &amp; Canada</v>
      </c>
      <c r="D182" s="20" t="str">
        <f>IF(ISTEXT(Pivot!C79),Pivot!C79,D181)</f>
        <v>United States</v>
      </c>
      <c r="E182" s="20" t="str">
        <f>IF(ISTEXT(Pivot!D79),Pivot!D79,E181)</f>
        <v>Dallas Total</v>
      </c>
      <c r="F182" s="20" t="str">
        <f>IF(ISTEXT(Pivot!E79),Pivot!E79,"")</f>
        <v/>
      </c>
      <c r="G182" s="21" t="str">
        <f>IF(ISNUMBER(Pivot!I79),Pivot!I79,"")</f>
        <v/>
      </c>
      <c r="H182" s="21" t="str">
        <f>IF(ISNUMBER(Pivot!J79),Pivot!J79,"")</f>
        <v/>
      </c>
      <c r="I182" s="21" t="str">
        <f>IF(ISNUMBER(Pivot!K79),Pivot!K79,"")</f>
        <v/>
      </c>
    </row>
    <row r="183" spans="2:9" ht="15" customHeight="1" x14ac:dyDescent="0.15">
      <c r="B183" s="20" t="str">
        <f>IF(ISTEXT(Pivot!A80),Pivot!A80,B182)</f>
        <v>U.S. &amp; Canada</v>
      </c>
      <c r="C183" s="20" t="str">
        <f>IF(ISTEXT(Pivot!B80),Pivot!B80,C182)</f>
        <v>U.S. &amp; Canada</v>
      </c>
      <c r="D183" s="20" t="str">
        <f>IF(ISTEXT(Pivot!C80),Pivot!C80,D182)</f>
        <v>United States</v>
      </c>
      <c r="E183" s="20" t="str">
        <f>IF(ISTEXT(Pivot!D80),Pivot!D80,E182)</f>
        <v>Dallas Total</v>
      </c>
      <c r="F183" s="20" t="str">
        <f>IF(ISTEXT(Pivot!E80),Pivot!E80,"")</f>
        <v/>
      </c>
      <c r="G183" s="21" t="str">
        <f>IF(ISNUMBER(Pivot!I80),Pivot!I80,"")</f>
        <v/>
      </c>
      <c r="H183" s="21" t="str">
        <f>IF(ISNUMBER(Pivot!J80),Pivot!J80,"")</f>
        <v/>
      </c>
      <c r="I183" s="21" t="str">
        <f>IF(ISNUMBER(Pivot!K80),Pivot!K80,"")</f>
        <v/>
      </c>
    </row>
    <row r="184" spans="2:9" ht="15" customHeight="1" x14ac:dyDescent="0.15">
      <c r="B184" s="20" t="str">
        <f>IF(ISTEXT(Pivot!A81),Pivot!A81,B183)</f>
        <v>U.S. &amp; Canada</v>
      </c>
      <c r="C184" s="20" t="str">
        <f>IF(ISTEXT(Pivot!B81),Pivot!B81,C183)</f>
        <v>U.S. &amp; Canada</v>
      </c>
      <c r="D184" s="20" t="str">
        <f>IF(ISTEXT(Pivot!C81),Pivot!C81,D183)</f>
        <v>United States</v>
      </c>
      <c r="E184" s="20" t="str">
        <f>IF(ISTEXT(Pivot!D81),Pivot!D81,E183)</f>
        <v>Dallas Total</v>
      </c>
      <c r="F184" s="20" t="str">
        <f>IF(ISTEXT(Pivot!E81),Pivot!E81,"")</f>
        <v/>
      </c>
      <c r="G184" s="21" t="str">
        <f>IF(ISNUMBER(Pivot!I81),Pivot!I81,"")</f>
        <v/>
      </c>
      <c r="H184" s="21" t="str">
        <f>IF(ISNUMBER(Pivot!J81),Pivot!J81,"")</f>
        <v/>
      </c>
      <c r="I184" s="21" t="str">
        <f>IF(ISNUMBER(Pivot!K81),Pivot!K81,"")</f>
        <v/>
      </c>
    </row>
    <row r="185" spans="2:9" ht="15" customHeight="1" x14ac:dyDescent="0.15">
      <c r="B185" s="20" t="str">
        <f>IF(ISTEXT(Pivot!A82),Pivot!A82,B184)</f>
        <v>U.S. &amp; Canada</v>
      </c>
      <c r="C185" s="20" t="str">
        <f>IF(ISTEXT(Pivot!B82),Pivot!B82,C184)</f>
        <v>U.S. &amp; Canada</v>
      </c>
      <c r="D185" s="20" t="str">
        <f>IF(ISTEXT(Pivot!C82),Pivot!C82,D184)</f>
        <v>United States</v>
      </c>
      <c r="E185" s="20" t="str">
        <f>IF(ISTEXT(Pivot!D82),Pivot!D82,E184)</f>
        <v>Dallas Total</v>
      </c>
      <c r="F185" s="20" t="str">
        <f>IF(ISTEXT(Pivot!E82),Pivot!E82,"")</f>
        <v/>
      </c>
      <c r="G185" s="21" t="str">
        <f>IF(ISNUMBER(Pivot!I82),Pivot!I82,"")</f>
        <v/>
      </c>
      <c r="H185" s="21" t="str">
        <f>IF(ISNUMBER(Pivot!J82),Pivot!J82,"")</f>
        <v/>
      </c>
      <c r="I185" s="21" t="str">
        <f>IF(ISNUMBER(Pivot!K82),Pivot!K82,"")</f>
        <v/>
      </c>
    </row>
    <row r="186" spans="2:9" ht="15" customHeight="1" x14ac:dyDescent="0.15">
      <c r="B186" s="20" t="str">
        <f>IF(ISTEXT(Pivot!A83),Pivot!A83,B185)</f>
        <v>U.S. &amp; Canada</v>
      </c>
      <c r="C186" s="20" t="str">
        <f>IF(ISTEXT(Pivot!B83),Pivot!B83,C185)</f>
        <v>U.S. &amp; Canada</v>
      </c>
      <c r="D186" s="20" t="str">
        <f>IF(ISTEXT(Pivot!C83),Pivot!C83,D185)</f>
        <v>United States</v>
      </c>
      <c r="E186" s="20" t="str">
        <f>IF(ISTEXT(Pivot!D83),Pivot!D83,E185)</f>
        <v>Dallas Total</v>
      </c>
      <c r="F186" s="20" t="str">
        <f>IF(ISTEXT(Pivot!E83),Pivot!E83,"")</f>
        <v/>
      </c>
      <c r="G186" s="21" t="str">
        <f>IF(ISNUMBER(Pivot!I83),Pivot!I83,"")</f>
        <v/>
      </c>
      <c r="H186" s="21" t="str">
        <f>IF(ISNUMBER(Pivot!J83),Pivot!J83,"")</f>
        <v/>
      </c>
      <c r="I186" s="21" t="str">
        <f>IF(ISNUMBER(Pivot!K83),Pivot!K83,"")</f>
        <v/>
      </c>
    </row>
    <row r="187" spans="2:9" ht="15" customHeight="1" x14ac:dyDescent="0.15">
      <c r="B187" s="20" t="str">
        <f>IF(ISTEXT(Pivot!A84),Pivot!A84,B186)</f>
        <v>U.S. &amp; Canada</v>
      </c>
      <c r="C187" s="20" t="str">
        <f>IF(ISTEXT(Pivot!B84),Pivot!B84,C186)</f>
        <v>U.S. &amp; Canada</v>
      </c>
      <c r="D187" s="20" t="str">
        <f>IF(ISTEXT(Pivot!C84),Pivot!C84,D186)</f>
        <v>United States</v>
      </c>
      <c r="E187" s="20" t="str">
        <f>IF(ISTEXT(Pivot!D84),Pivot!D84,E186)</f>
        <v>Dallas Total</v>
      </c>
      <c r="F187" s="20" t="str">
        <f>IF(ISTEXT(Pivot!E84),Pivot!E84,"")</f>
        <v/>
      </c>
      <c r="G187" s="21" t="str">
        <f>IF(ISNUMBER(Pivot!I84),Pivot!I84,"")</f>
        <v/>
      </c>
      <c r="H187" s="21" t="str">
        <f>IF(ISNUMBER(Pivot!J84),Pivot!J84,"")</f>
        <v/>
      </c>
      <c r="I187" s="21" t="str">
        <f>IF(ISNUMBER(Pivot!K84),Pivot!K84,"")</f>
        <v/>
      </c>
    </row>
    <row r="188" spans="2:9" ht="15" customHeight="1" x14ac:dyDescent="0.15">
      <c r="B188" s="20" t="str">
        <f>IF(ISTEXT(Pivot!A85),Pivot!A85,B187)</f>
        <v>U.S. &amp; Canada</v>
      </c>
      <c r="C188" s="20" t="str">
        <f>IF(ISTEXT(Pivot!B85),Pivot!B85,C187)</f>
        <v>U.S. &amp; Canada</v>
      </c>
      <c r="D188" s="20" t="str">
        <f>IF(ISTEXT(Pivot!C85),Pivot!C85,D187)</f>
        <v>United States</v>
      </c>
      <c r="E188" s="20" t="str">
        <f>IF(ISTEXT(Pivot!D85),Pivot!D85,E187)</f>
        <v>Dallas Total</v>
      </c>
      <c r="F188" s="20" t="str">
        <f>IF(ISTEXT(Pivot!E85),Pivot!E85,"")</f>
        <v/>
      </c>
      <c r="G188" s="21" t="str">
        <f>IF(ISNUMBER(Pivot!I85),Pivot!I85,"")</f>
        <v/>
      </c>
      <c r="H188" s="21" t="str">
        <f>IF(ISNUMBER(Pivot!J85),Pivot!J85,"")</f>
        <v/>
      </c>
      <c r="I188" s="21" t="str">
        <f>IF(ISNUMBER(Pivot!K85),Pivot!K85,"")</f>
        <v/>
      </c>
    </row>
    <row r="189" spans="2:9" ht="15" customHeight="1" x14ac:dyDescent="0.15">
      <c r="B189" s="20" t="str">
        <f>IF(ISTEXT(Pivot!A86),Pivot!A86,B188)</f>
        <v>U.S. &amp; Canada</v>
      </c>
      <c r="C189" s="20" t="str">
        <f>IF(ISTEXT(Pivot!B86),Pivot!B86,C188)</f>
        <v>U.S. &amp; Canada</v>
      </c>
      <c r="D189" s="20" t="str">
        <f>IF(ISTEXT(Pivot!C86),Pivot!C86,D188)</f>
        <v>United States</v>
      </c>
      <c r="E189" s="20" t="str">
        <f>IF(ISTEXT(Pivot!D86),Pivot!D86,E188)</f>
        <v>Dallas Total</v>
      </c>
      <c r="F189" s="20" t="str">
        <f>IF(ISTEXT(Pivot!E86),Pivot!E86,"")</f>
        <v/>
      </c>
      <c r="G189" s="21" t="str">
        <f>IF(ISNUMBER(Pivot!I86),Pivot!I86,"")</f>
        <v/>
      </c>
      <c r="H189" s="21" t="str">
        <f>IF(ISNUMBER(Pivot!J86),Pivot!J86,"")</f>
        <v/>
      </c>
      <c r="I189" s="21" t="str">
        <f>IF(ISNUMBER(Pivot!K86),Pivot!K86,"")</f>
        <v/>
      </c>
    </row>
    <row r="190" spans="2:9" ht="15" customHeight="1" x14ac:dyDescent="0.15">
      <c r="B190" s="20" t="str">
        <f>IF(ISTEXT(Pivot!A87),Pivot!A87,B189)</f>
        <v>U.S. &amp; Canada</v>
      </c>
      <c r="C190" s="20" t="str">
        <f>IF(ISTEXT(Pivot!B87),Pivot!B87,C189)</f>
        <v>U.S. &amp; Canada</v>
      </c>
      <c r="D190" s="20" t="str">
        <f>IF(ISTEXT(Pivot!C87),Pivot!C87,D189)</f>
        <v>United States</v>
      </c>
      <c r="E190" s="20" t="str">
        <f>IF(ISTEXT(Pivot!D87),Pivot!D87,E189)</f>
        <v>Dallas Total</v>
      </c>
      <c r="F190" s="20" t="str">
        <f>IF(ISTEXT(Pivot!E87),Pivot!E87,"")</f>
        <v/>
      </c>
      <c r="G190" s="21" t="str">
        <f>IF(ISNUMBER(Pivot!I87),Pivot!I87,"")</f>
        <v/>
      </c>
      <c r="H190" s="21" t="str">
        <f>IF(ISNUMBER(Pivot!J87),Pivot!J87,"")</f>
        <v/>
      </c>
      <c r="I190" s="21" t="str">
        <f>IF(ISNUMBER(Pivot!K87),Pivot!K87,"")</f>
        <v/>
      </c>
    </row>
    <row r="191" spans="2:9" ht="15" customHeight="1" x14ac:dyDescent="0.15">
      <c r="B191" s="20" t="str">
        <f>IF(ISTEXT(Pivot!A88),Pivot!A88,B190)</f>
        <v>U.S. &amp; Canada</v>
      </c>
      <c r="C191" s="20" t="str">
        <f>IF(ISTEXT(Pivot!B88),Pivot!B88,C190)</f>
        <v>U.S. &amp; Canada</v>
      </c>
      <c r="D191" s="20" t="str">
        <f>IF(ISTEXT(Pivot!C88),Pivot!C88,D190)</f>
        <v>United States</v>
      </c>
      <c r="E191" s="20" t="str">
        <f>IF(ISTEXT(Pivot!D88),Pivot!D88,E190)</f>
        <v>Dallas Total</v>
      </c>
      <c r="F191" s="20" t="str">
        <f>IF(ISTEXT(Pivot!E88),Pivot!E88,"")</f>
        <v/>
      </c>
      <c r="G191" s="21" t="str">
        <f>IF(ISNUMBER(Pivot!I88),Pivot!I88,"")</f>
        <v/>
      </c>
      <c r="H191" s="21" t="str">
        <f>IF(ISNUMBER(Pivot!J88),Pivot!J88,"")</f>
        <v/>
      </c>
      <c r="I191" s="21" t="str">
        <f>IF(ISNUMBER(Pivot!K88),Pivot!K88,"")</f>
        <v/>
      </c>
    </row>
    <row r="192" spans="2:9" ht="15" customHeight="1" x14ac:dyDescent="0.15">
      <c r="B192" s="20" t="str">
        <f>IF(ISTEXT(Pivot!A89),Pivot!A89,B191)</f>
        <v>U.S. &amp; Canada</v>
      </c>
      <c r="C192" s="20" t="str">
        <f>IF(ISTEXT(Pivot!B89),Pivot!B89,C191)</f>
        <v>U.S. &amp; Canada</v>
      </c>
      <c r="D192" s="20" t="str">
        <f>IF(ISTEXT(Pivot!C89),Pivot!C89,D191)</f>
        <v>United States</v>
      </c>
      <c r="E192" s="20" t="str">
        <f>IF(ISTEXT(Pivot!D89),Pivot!D89,E191)</f>
        <v>Dallas Total</v>
      </c>
      <c r="F192" s="20" t="str">
        <f>IF(ISTEXT(Pivot!E89),Pivot!E89,"")</f>
        <v/>
      </c>
      <c r="G192" s="21" t="str">
        <f>IF(ISNUMBER(Pivot!I89),Pivot!I89,"")</f>
        <v/>
      </c>
      <c r="H192" s="21" t="str">
        <f>IF(ISNUMBER(Pivot!J89),Pivot!J89,"")</f>
        <v/>
      </c>
      <c r="I192" s="21" t="str">
        <f>IF(ISNUMBER(Pivot!K89),Pivot!K89,"")</f>
        <v/>
      </c>
    </row>
    <row r="193" spans="2:9" ht="15" customHeight="1" x14ac:dyDescent="0.15">
      <c r="B193" s="20" t="str">
        <f>IF(ISTEXT(Pivot!A90),Pivot!A90,B192)</f>
        <v>U.S. &amp; Canada</v>
      </c>
      <c r="C193" s="20" t="str">
        <f>IF(ISTEXT(Pivot!B90),Pivot!B90,C192)</f>
        <v>U.S. &amp; Canada</v>
      </c>
      <c r="D193" s="20" t="str">
        <f>IF(ISTEXT(Pivot!C90),Pivot!C90,D192)</f>
        <v>United States</v>
      </c>
      <c r="E193" s="20" t="str">
        <f>IF(ISTEXT(Pivot!D90),Pivot!D90,E192)</f>
        <v>Dallas Total</v>
      </c>
      <c r="F193" s="20" t="str">
        <f>IF(ISTEXT(Pivot!E90),Pivot!E90,"")</f>
        <v/>
      </c>
      <c r="G193" s="21" t="str">
        <f>IF(ISNUMBER(Pivot!I90),Pivot!I90,"")</f>
        <v/>
      </c>
      <c r="H193" s="21" t="str">
        <f>IF(ISNUMBER(Pivot!J90),Pivot!J90,"")</f>
        <v/>
      </c>
      <c r="I193" s="21" t="str">
        <f>IF(ISNUMBER(Pivot!K90),Pivot!K90,"")</f>
        <v/>
      </c>
    </row>
    <row r="194" spans="2:9" ht="15" customHeight="1" x14ac:dyDescent="0.15">
      <c r="B194" s="20" t="str">
        <f>IF(ISTEXT(Pivot!A91),Pivot!A91,B193)</f>
        <v>U.S. &amp; Canada</v>
      </c>
      <c r="C194" s="20" t="str">
        <f>IF(ISTEXT(Pivot!B91),Pivot!B91,C193)</f>
        <v>U.S. &amp; Canada</v>
      </c>
      <c r="D194" s="20" t="str">
        <f>IF(ISTEXT(Pivot!C91),Pivot!C91,D193)</f>
        <v>United States</v>
      </c>
      <c r="E194" s="20" t="str">
        <f>IF(ISTEXT(Pivot!D91),Pivot!D91,E193)</f>
        <v>Dallas Total</v>
      </c>
      <c r="F194" s="20" t="str">
        <f>IF(ISTEXT(Pivot!E91),Pivot!E91,"")</f>
        <v/>
      </c>
      <c r="G194" s="21" t="str">
        <f>IF(ISNUMBER(Pivot!I91),Pivot!I91,"")</f>
        <v/>
      </c>
      <c r="H194" s="21" t="str">
        <f>IF(ISNUMBER(Pivot!J91),Pivot!J91,"")</f>
        <v/>
      </c>
      <c r="I194" s="21" t="str">
        <f>IF(ISNUMBER(Pivot!K91),Pivot!K91,"")</f>
        <v/>
      </c>
    </row>
    <row r="195" spans="2:9" ht="15" customHeight="1" x14ac:dyDescent="0.15">
      <c r="B195" s="20" t="str">
        <f>IF(ISTEXT(Pivot!A92),Pivot!A92,B194)</f>
        <v>U.S. &amp; Canada</v>
      </c>
      <c r="C195" s="20" t="str">
        <f>IF(ISTEXT(Pivot!B92),Pivot!B92,C194)</f>
        <v>U.S. &amp; Canada</v>
      </c>
      <c r="D195" s="20" t="str">
        <f>IF(ISTEXT(Pivot!C92),Pivot!C92,D194)</f>
        <v>United States</v>
      </c>
      <c r="E195" s="20" t="str">
        <f>IF(ISTEXT(Pivot!D92),Pivot!D92,E194)</f>
        <v>Dallas Total</v>
      </c>
      <c r="F195" s="20" t="str">
        <f>IF(ISTEXT(Pivot!E92),Pivot!E92,"")</f>
        <v/>
      </c>
      <c r="G195" s="21" t="str">
        <f>IF(ISNUMBER(Pivot!I92),Pivot!I92,"")</f>
        <v/>
      </c>
      <c r="H195" s="21" t="str">
        <f>IF(ISNUMBER(Pivot!J92),Pivot!J92,"")</f>
        <v/>
      </c>
      <c r="I195" s="21" t="str">
        <f>IF(ISNUMBER(Pivot!K92),Pivot!K92,"")</f>
        <v/>
      </c>
    </row>
    <row r="196" spans="2:9" ht="15" customHeight="1" x14ac:dyDescent="0.15">
      <c r="B196" s="20" t="str">
        <f>IF(ISTEXT(Pivot!A93),Pivot!A93,B195)</f>
        <v>U.S. &amp; Canada</v>
      </c>
      <c r="C196" s="20" t="str">
        <f>IF(ISTEXT(Pivot!B93),Pivot!B93,C195)</f>
        <v>U.S. &amp; Canada</v>
      </c>
      <c r="D196" s="20" t="str">
        <f>IF(ISTEXT(Pivot!C93),Pivot!C93,D195)</f>
        <v>United States</v>
      </c>
      <c r="E196" s="20" t="str">
        <f>IF(ISTEXT(Pivot!D93),Pivot!D93,E195)</f>
        <v>Dallas Total</v>
      </c>
      <c r="F196" s="20" t="str">
        <f>IF(ISTEXT(Pivot!E93),Pivot!E93,"")</f>
        <v/>
      </c>
      <c r="G196" s="21" t="str">
        <f>IF(ISNUMBER(Pivot!I93),Pivot!I93,"")</f>
        <v/>
      </c>
      <c r="H196" s="21" t="str">
        <f>IF(ISNUMBER(Pivot!J93),Pivot!J93,"")</f>
        <v/>
      </c>
      <c r="I196" s="21" t="str">
        <f>IF(ISNUMBER(Pivot!K93),Pivot!K93,"")</f>
        <v/>
      </c>
    </row>
    <row r="197" spans="2:9" ht="15" customHeight="1" x14ac:dyDescent="0.15">
      <c r="B197" s="20" t="str">
        <f>IF(ISTEXT(Pivot!A94),Pivot!A94,B196)</f>
        <v>U.S. &amp; Canada</v>
      </c>
      <c r="C197" s="20" t="str">
        <f>IF(ISTEXT(Pivot!B94),Pivot!B94,C196)</f>
        <v>U.S. &amp; Canada</v>
      </c>
      <c r="D197" s="20" t="str">
        <f>IF(ISTEXT(Pivot!C94),Pivot!C94,D196)</f>
        <v>United States</v>
      </c>
      <c r="E197" s="20" t="str">
        <f>IF(ISTEXT(Pivot!D94),Pivot!D94,E196)</f>
        <v>Dallas Total</v>
      </c>
      <c r="F197" s="20" t="str">
        <f>IF(ISTEXT(Pivot!E94),Pivot!E94,"")</f>
        <v/>
      </c>
      <c r="G197" s="21" t="str">
        <f>IF(ISNUMBER(Pivot!I94),Pivot!I94,"")</f>
        <v/>
      </c>
      <c r="H197" s="21" t="str">
        <f>IF(ISNUMBER(Pivot!J94),Pivot!J94,"")</f>
        <v/>
      </c>
      <c r="I197" s="21" t="str">
        <f>IF(ISNUMBER(Pivot!K94),Pivot!K94,"")</f>
        <v/>
      </c>
    </row>
    <row r="198" spans="2:9" ht="15" customHeight="1" x14ac:dyDescent="0.15">
      <c r="B198" s="20" t="str">
        <f>IF(ISTEXT(Pivot!A95),Pivot!A95,B197)</f>
        <v>U.S. &amp; Canada</v>
      </c>
      <c r="C198" s="20" t="str">
        <f>IF(ISTEXT(Pivot!B95),Pivot!B95,C197)</f>
        <v>U.S. &amp; Canada</v>
      </c>
      <c r="D198" s="20" t="str">
        <f>IF(ISTEXT(Pivot!C95),Pivot!C95,D197)</f>
        <v>United States</v>
      </c>
      <c r="E198" s="20" t="str">
        <f>IF(ISTEXT(Pivot!D95),Pivot!D95,E197)</f>
        <v>Dallas Total</v>
      </c>
      <c r="F198" s="20" t="str">
        <f>IF(ISTEXT(Pivot!E95),Pivot!E95,"")</f>
        <v/>
      </c>
      <c r="G198" s="21" t="str">
        <f>IF(ISNUMBER(Pivot!I95),Pivot!I95,"")</f>
        <v/>
      </c>
      <c r="H198" s="21" t="str">
        <f>IF(ISNUMBER(Pivot!J95),Pivot!J95,"")</f>
        <v/>
      </c>
      <c r="I198" s="21" t="str">
        <f>IF(ISNUMBER(Pivot!K95),Pivot!K95,"")</f>
        <v/>
      </c>
    </row>
    <row r="199" spans="2:9" ht="15" customHeight="1" x14ac:dyDescent="0.15">
      <c r="B199" s="20" t="str">
        <f>IF(ISTEXT(Pivot!A96),Pivot!A96,B198)</f>
        <v>U.S. &amp; Canada</v>
      </c>
      <c r="C199" s="20" t="str">
        <f>IF(ISTEXT(Pivot!B96),Pivot!B96,C198)</f>
        <v>U.S. &amp; Canada</v>
      </c>
      <c r="D199" s="20" t="str">
        <f>IF(ISTEXT(Pivot!C96),Pivot!C96,D198)</f>
        <v>United States</v>
      </c>
      <c r="E199" s="20" t="str">
        <f>IF(ISTEXT(Pivot!D96),Pivot!D96,E198)</f>
        <v>Dallas Total</v>
      </c>
      <c r="F199" s="20" t="str">
        <f>IF(ISTEXT(Pivot!E96),Pivot!E96,"")</f>
        <v/>
      </c>
      <c r="G199" s="21" t="str">
        <f>IF(ISNUMBER(Pivot!I96),Pivot!I96,"")</f>
        <v/>
      </c>
      <c r="H199" s="21" t="str">
        <f>IF(ISNUMBER(Pivot!J96),Pivot!J96,"")</f>
        <v/>
      </c>
      <c r="I199" s="21" t="str">
        <f>IF(ISNUMBER(Pivot!K96),Pivot!K96,"")</f>
        <v/>
      </c>
    </row>
    <row r="200" spans="2:9" ht="15" customHeight="1" x14ac:dyDescent="0.15">
      <c r="B200" s="20" t="str">
        <f>IF(ISTEXT(Pivot!A97),Pivot!A97,B199)</f>
        <v>U.S. &amp; Canada</v>
      </c>
      <c r="C200" s="20" t="str">
        <f>IF(ISTEXT(Pivot!B97),Pivot!B97,C199)</f>
        <v>U.S. &amp; Canada</v>
      </c>
      <c r="D200" s="20" t="str">
        <f>IF(ISTEXT(Pivot!C97),Pivot!C97,D199)</f>
        <v>United States</v>
      </c>
      <c r="E200" s="20" t="str">
        <f>IF(ISTEXT(Pivot!D97),Pivot!D97,E199)</f>
        <v>Dallas Total</v>
      </c>
      <c r="F200" s="20" t="str">
        <f>IF(ISTEXT(Pivot!E97),Pivot!E97,"")</f>
        <v/>
      </c>
      <c r="G200" s="21" t="str">
        <f>IF(ISNUMBER(Pivot!I97),Pivot!I97,"")</f>
        <v/>
      </c>
      <c r="H200" s="21" t="str">
        <f>IF(ISNUMBER(Pivot!J97),Pivot!J97,"")</f>
        <v/>
      </c>
      <c r="I200" s="21" t="str">
        <f>IF(ISNUMBER(Pivot!K97),Pivot!K97,"")</f>
        <v/>
      </c>
    </row>
    <row r="201" spans="2:9" ht="15" customHeight="1" x14ac:dyDescent="0.15">
      <c r="B201" s="20" t="str">
        <f>IF(ISTEXT(Pivot!A98),Pivot!A98,B200)</f>
        <v>U.S. &amp; Canada</v>
      </c>
      <c r="C201" s="20" t="str">
        <f>IF(ISTEXT(Pivot!B98),Pivot!B98,C200)</f>
        <v>U.S. &amp; Canada</v>
      </c>
      <c r="D201" s="20" t="str">
        <f>IF(ISTEXT(Pivot!C98),Pivot!C98,D200)</f>
        <v>United States</v>
      </c>
      <c r="E201" s="20" t="str">
        <f>IF(ISTEXT(Pivot!D98),Pivot!D98,E200)</f>
        <v>Dallas Total</v>
      </c>
      <c r="F201" s="20" t="str">
        <f>IF(ISTEXT(Pivot!E98),Pivot!E98,"")</f>
        <v/>
      </c>
      <c r="G201" s="21" t="str">
        <f>IF(ISNUMBER(Pivot!I98),Pivot!I98,"")</f>
        <v/>
      </c>
      <c r="H201" s="21" t="str">
        <f>IF(ISNUMBER(Pivot!J98),Pivot!J98,"")</f>
        <v/>
      </c>
      <c r="I201" s="21" t="str">
        <f>IF(ISNUMBER(Pivot!K98),Pivot!K98,"")</f>
        <v/>
      </c>
    </row>
    <row r="202" spans="2:9" ht="15" customHeight="1" x14ac:dyDescent="0.15">
      <c r="B202" s="20" t="str">
        <f>IF(ISTEXT(Pivot!A99),Pivot!A99,B201)</f>
        <v>U.S. &amp; Canada</v>
      </c>
      <c r="C202" s="20" t="str">
        <f>IF(ISTEXT(Pivot!B99),Pivot!B99,C201)</f>
        <v>U.S. &amp; Canada</v>
      </c>
      <c r="D202" s="20" t="str">
        <f>IF(ISTEXT(Pivot!C99),Pivot!C99,D201)</f>
        <v>United States</v>
      </c>
      <c r="E202" s="20" t="str">
        <f>IF(ISTEXT(Pivot!D99),Pivot!D99,E201)</f>
        <v>Dallas Total</v>
      </c>
      <c r="F202" s="20" t="str">
        <f>IF(ISTEXT(Pivot!E99),Pivot!E99,"")</f>
        <v/>
      </c>
      <c r="G202" s="21" t="str">
        <f>IF(ISNUMBER(Pivot!I99),Pivot!I99,"")</f>
        <v/>
      </c>
      <c r="H202" s="21" t="str">
        <f>IF(ISNUMBER(Pivot!J99),Pivot!J99,"")</f>
        <v/>
      </c>
      <c r="I202" s="21" t="str">
        <f>IF(ISNUMBER(Pivot!K99),Pivot!K99,"")</f>
        <v/>
      </c>
    </row>
    <row r="203" spans="2:9" ht="15" customHeight="1" x14ac:dyDescent="0.15">
      <c r="B203" s="20" t="str">
        <f>IF(ISTEXT(Pivot!A100),Pivot!A100,B202)</f>
        <v>U.S. &amp; Canada</v>
      </c>
      <c r="C203" s="20" t="str">
        <f>IF(ISTEXT(Pivot!B100),Pivot!B100,C202)</f>
        <v>U.S. &amp; Canada</v>
      </c>
      <c r="D203" s="20" t="str">
        <f>IF(ISTEXT(Pivot!C100),Pivot!C100,D202)</f>
        <v>United States</v>
      </c>
      <c r="E203" s="20" t="str">
        <f>IF(ISTEXT(Pivot!D100),Pivot!D100,E202)</f>
        <v>Dallas Total</v>
      </c>
      <c r="F203" s="20" t="str">
        <f>IF(ISTEXT(Pivot!E100),Pivot!E100,"")</f>
        <v/>
      </c>
      <c r="G203" s="21" t="str">
        <f>IF(ISNUMBER(Pivot!I100),Pivot!I100,"")</f>
        <v/>
      </c>
      <c r="H203" s="21" t="str">
        <f>IF(ISNUMBER(Pivot!J100),Pivot!J100,"")</f>
        <v/>
      </c>
      <c r="I203" s="21" t="str">
        <f>IF(ISNUMBER(Pivot!K100),Pivot!K100,"")</f>
        <v/>
      </c>
    </row>
    <row r="204" spans="2:9" ht="15" customHeight="1" x14ac:dyDescent="0.15">
      <c r="B204" s="20" t="str">
        <f>IF(ISTEXT(Pivot!A101),Pivot!A101,B203)</f>
        <v>U.S. &amp; Canada</v>
      </c>
      <c r="C204" s="20" t="str">
        <f>IF(ISTEXT(Pivot!B101),Pivot!B101,C203)</f>
        <v>U.S. &amp; Canada</v>
      </c>
      <c r="D204" s="20" t="str">
        <f>IF(ISTEXT(Pivot!C101),Pivot!C101,D203)</f>
        <v>United States</v>
      </c>
      <c r="E204" s="20" t="str">
        <f>IF(ISTEXT(Pivot!D101),Pivot!D101,E203)</f>
        <v>Dallas Total</v>
      </c>
      <c r="F204" s="20" t="str">
        <f>IF(ISTEXT(Pivot!E101),Pivot!E101,"")</f>
        <v/>
      </c>
      <c r="G204" s="21" t="str">
        <f>IF(ISNUMBER(Pivot!I101),Pivot!I101,"")</f>
        <v/>
      </c>
      <c r="H204" s="21" t="str">
        <f>IF(ISNUMBER(Pivot!J101),Pivot!J101,"")</f>
        <v/>
      </c>
      <c r="I204" s="21" t="str">
        <f>IF(ISNUMBER(Pivot!K101),Pivot!K101,"")</f>
        <v/>
      </c>
    </row>
    <row r="205" spans="2:9" ht="15" customHeight="1" x14ac:dyDescent="0.15">
      <c r="B205" s="20" t="str">
        <f>IF(ISTEXT(Pivot!A102),Pivot!A102,B204)</f>
        <v>U.S. &amp; Canada</v>
      </c>
      <c r="C205" s="20" t="str">
        <f>IF(ISTEXT(Pivot!B102),Pivot!B102,C204)</f>
        <v>U.S. &amp; Canada</v>
      </c>
      <c r="D205" s="20" t="str">
        <f>IF(ISTEXT(Pivot!C102),Pivot!C102,D204)</f>
        <v>United States</v>
      </c>
      <c r="E205" s="20" t="str">
        <f>IF(ISTEXT(Pivot!D102),Pivot!D102,E204)</f>
        <v>Dallas Total</v>
      </c>
      <c r="F205" s="20" t="str">
        <f>IF(ISTEXT(Pivot!E102),Pivot!E102,"")</f>
        <v/>
      </c>
      <c r="G205" s="21" t="str">
        <f>IF(ISNUMBER(Pivot!I102),Pivot!I102,"")</f>
        <v/>
      </c>
      <c r="H205" s="21" t="str">
        <f>IF(ISNUMBER(Pivot!J102),Pivot!J102,"")</f>
        <v/>
      </c>
      <c r="I205" s="21" t="str">
        <f>IF(ISNUMBER(Pivot!K102),Pivot!K102,"")</f>
        <v/>
      </c>
    </row>
    <row r="206" spans="2:9" ht="15" customHeight="1" x14ac:dyDescent="0.15">
      <c r="B206" s="20" t="str">
        <f>IF(ISTEXT(Pivot!A103),Pivot!A103,B205)</f>
        <v>U.S. &amp; Canada</v>
      </c>
      <c r="C206" s="20" t="str">
        <f>IF(ISTEXT(Pivot!B103),Pivot!B103,C205)</f>
        <v>U.S. &amp; Canada</v>
      </c>
      <c r="D206" s="20" t="str">
        <f>IF(ISTEXT(Pivot!C103),Pivot!C103,D205)</f>
        <v>United States</v>
      </c>
      <c r="E206" s="20" t="str">
        <f>IF(ISTEXT(Pivot!D103),Pivot!D103,E205)</f>
        <v>Dallas Total</v>
      </c>
      <c r="F206" s="20" t="str">
        <f>IF(ISTEXT(Pivot!E103),Pivot!E103,"")</f>
        <v/>
      </c>
      <c r="G206" s="21" t="str">
        <f>IF(ISNUMBER(Pivot!I103),Pivot!I103,"")</f>
        <v/>
      </c>
      <c r="H206" s="21" t="str">
        <f>IF(ISNUMBER(Pivot!J103),Pivot!J103,"")</f>
        <v/>
      </c>
      <c r="I206" s="21" t="str">
        <f>IF(ISNUMBER(Pivot!K103),Pivot!K103,"")</f>
        <v/>
      </c>
    </row>
    <row r="207" spans="2:9" ht="15" customHeight="1" x14ac:dyDescent="0.15">
      <c r="B207" s="20" t="str">
        <f>IF(ISTEXT(Pivot!A104),Pivot!A104,B206)</f>
        <v>U.S. &amp; Canada</v>
      </c>
      <c r="C207" s="20" t="str">
        <f>IF(ISTEXT(Pivot!B104),Pivot!B104,C206)</f>
        <v>U.S. &amp; Canada</v>
      </c>
      <c r="D207" s="20" t="str">
        <f>IF(ISTEXT(Pivot!C104),Pivot!C104,D206)</f>
        <v>United States</v>
      </c>
      <c r="E207" s="20" t="str">
        <f>IF(ISTEXT(Pivot!D104),Pivot!D104,E206)</f>
        <v>Dallas Total</v>
      </c>
      <c r="F207" s="20" t="str">
        <f>IF(ISTEXT(Pivot!E104),Pivot!E104,"")</f>
        <v/>
      </c>
      <c r="G207" s="21" t="str">
        <f>IF(ISNUMBER(Pivot!I104),Pivot!I104,"")</f>
        <v/>
      </c>
      <c r="H207" s="21" t="str">
        <f>IF(ISNUMBER(Pivot!J104),Pivot!J104,"")</f>
        <v/>
      </c>
      <c r="I207" s="21" t="str">
        <f>IF(ISNUMBER(Pivot!K104),Pivot!K104,"")</f>
        <v/>
      </c>
    </row>
    <row r="208" spans="2:9" ht="15" customHeight="1" x14ac:dyDescent="0.15">
      <c r="B208" s="20" t="str">
        <f>IF(ISTEXT(Pivot!A105),Pivot!A105,B207)</f>
        <v>U.S. &amp; Canada</v>
      </c>
      <c r="C208" s="20" t="str">
        <f>IF(ISTEXT(Pivot!B105),Pivot!B105,C207)</f>
        <v>U.S. &amp; Canada</v>
      </c>
      <c r="D208" s="20" t="str">
        <f>IF(ISTEXT(Pivot!C105),Pivot!C105,D207)</f>
        <v>United States</v>
      </c>
      <c r="E208" s="20" t="str">
        <f>IF(ISTEXT(Pivot!D105),Pivot!D105,E207)</f>
        <v>Dallas Total</v>
      </c>
      <c r="F208" s="20" t="str">
        <f>IF(ISTEXT(Pivot!E105),Pivot!E105,"")</f>
        <v/>
      </c>
      <c r="G208" s="21" t="str">
        <f>IF(ISNUMBER(Pivot!I105),Pivot!I105,"")</f>
        <v/>
      </c>
      <c r="H208" s="21" t="str">
        <f>IF(ISNUMBER(Pivot!J105),Pivot!J105,"")</f>
        <v/>
      </c>
      <c r="I208" s="21" t="str">
        <f>IF(ISNUMBER(Pivot!K105),Pivot!K105,"")</f>
        <v/>
      </c>
    </row>
    <row r="209" spans="2:9" ht="15" customHeight="1" x14ac:dyDescent="0.15">
      <c r="B209" s="20" t="str">
        <f>IF(ISTEXT(Pivot!A106),Pivot!A106,B208)</f>
        <v>U.S. &amp; Canada</v>
      </c>
      <c r="C209" s="20" t="str">
        <f>IF(ISTEXT(Pivot!B106),Pivot!B106,C208)</f>
        <v>U.S. &amp; Canada</v>
      </c>
      <c r="D209" s="20" t="str">
        <f>IF(ISTEXT(Pivot!C106),Pivot!C106,D208)</f>
        <v>United States</v>
      </c>
      <c r="E209" s="20" t="str">
        <f>IF(ISTEXT(Pivot!D106),Pivot!D106,E208)</f>
        <v>Dallas Total</v>
      </c>
      <c r="F209" s="20" t="str">
        <f>IF(ISTEXT(Pivot!E106),Pivot!E106,"")</f>
        <v/>
      </c>
      <c r="G209" s="21" t="str">
        <f>IF(ISNUMBER(Pivot!I106),Pivot!I106,"")</f>
        <v/>
      </c>
      <c r="H209" s="21" t="str">
        <f>IF(ISNUMBER(Pivot!J106),Pivot!J106,"")</f>
        <v/>
      </c>
      <c r="I209" s="21" t="str">
        <f>IF(ISNUMBER(Pivot!K106),Pivot!K106,"")</f>
        <v/>
      </c>
    </row>
    <row r="210" spans="2:9" ht="15" customHeight="1" x14ac:dyDescent="0.15">
      <c r="B210" s="20" t="str">
        <f>IF(ISTEXT(Pivot!A107),Pivot!A107,B209)</f>
        <v>U.S. &amp; Canada</v>
      </c>
      <c r="C210" s="20" t="str">
        <f>IF(ISTEXT(Pivot!B107),Pivot!B107,C209)</f>
        <v>U.S. &amp; Canada</v>
      </c>
      <c r="D210" s="20" t="str">
        <f>IF(ISTEXT(Pivot!C107),Pivot!C107,D209)</f>
        <v>United States</v>
      </c>
      <c r="E210" s="20" t="str">
        <f>IF(ISTEXT(Pivot!D107),Pivot!D107,E209)</f>
        <v>Dallas Total</v>
      </c>
      <c r="F210" s="20" t="str">
        <f>IF(ISTEXT(Pivot!E107),Pivot!E107,"")</f>
        <v/>
      </c>
      <c r="G210" s="21" t="str">
        <f>IF(ISNUMBER(Pivot!I107),Pivot!I107,"")</f>
        <v/>
      </c>
      <c r="H210" s="21" t="str">
        <f>IF(ISNUMBER(Pivot!J107),Pivot!J107,"")</f>
        <v/>
      </c>
      <c r="I210" s="21" t="str">
        <f>IF(ISNUMBER(Pivot!K107),Pivot!K107,"")</f>
        <v/>
      </c>
    </row>
    <row r="211" spans="2:9" ht="15" customHeight="1" x14ac:dyDescent="0.15">
      <c r="B211" s="20" t="str">
        <f>IF(ISTEXT(Pivot!A108),Pivot!A108,B210)</f>
        <v>U.S. &amp; Canada</v>
      </c>
      <c r="C211" s="20" t="str">
        <f>IF(ISTEXT(Pivot!B108),Pivot!B108,C210)</f>
        <v>U.S. &amp; Canada</v>
      </c>
      <c r="D211" s="20" t="str">
        <f>IF(ISTEXT(Pivot!C108),Pivot!C108,D210)</f>
        <v>United States</v>
      </c>
      <c r="E211" s="20" t="str">
        <f>IF(ISTEXT(Pivot!D108),Pivot!D108,E210)</f>
        <v>Dallas Total</v>
      </c>
      <c r="F211" s="20" t="str">
        <f>IF(ISTEXT(Pivot!E108),Pivot!E108,"")</f>
        <v/>
      </c>
      <c r="G211" s="21" t="str">
        <f>IF(ISNUMBER(Pivot!I108),Pivot!I108,"")</f>
        <v/>
      </c>
      <c r="H211" s="21" t="str">
        <f>IF(ISNUMBER(Pivot!J108),Pivot!J108,"")</f>
        <v/>
      </c>
      <c r="I211" s="21" t="str">
        <f>IF(ISNUMBER(Pivot!K108),Pivot!K108,"")</f>
        <v/>
      </c>
    </row>
    <row r="212" spans="2:9" ht="15" customHeight="1" x14ac:dyDescent="0.15">
      <c r="B212" s="20" t="str">
        <f>IF(ISTEXT(Pivot!A109),Pivot!A109,B211)</f>
        <v>U.S. &amp; Canada</v>
      </c>
      <c r="C212" s="20" t="str">
        <f>IF(ISTEXT(Pivot!B109),Pivot!B109,C211)</f>
        <v>U.S. &amp; Canada</v>
      </c>
      <c r="D212" s="20" t="str">
        <f>IF(ISTEXT(Pivot!C109),Pivot!C109,D211)</f>
        <v>United States</v>
      </c>
      <c r="E212" s="20" t="str">
        <f>IF(ISTEXT(Pivot!D109),Pivot!D109,E211)</f>
        <v>Dallas Total</v>
      </c>
      <c r="F212" s="20" t="str">
        <f>IF(ISTEXT(Pivot!E109),Pivot!E109,"")</f>
        <v/>
      </c>
      <c r="G212" s="21" t="str">
        <f>IF(ISNUMBER(Pivot!I109),Pivot!I109,"")</f>
        <v/>
      </c>
      <c r="H212" s="21" t="str">
        <f>IF(ISNUMBER(Pivot!J109),Pivot!J109,"")</f>
        <v/>
      </c>
      <c r="I212" s="21" t="str">
        <f>IF(ISNUMBER(Pivot!K109),Pivot!K109,"")</f>
        <v/>
      </c>
    </row>
    <row r="213" spans="2:9" ht="15" customHeight="1" x14ac:dyDescent="0.15">
      <c r="B213" s="20" t="str">
        <f>IF(ISTEXT(Pivot!A110),Pivot!A110,B212)</f>
        <v>U.S. &amp; Canada</v>
      </c>
      <c r="C213" s="20" t="str">
        <f>IF(ISTEXT(Pivot!B110),Pivot!B110,C212)</f>
        <v>U.S. &amp; Canada</v>
      </c>
      <c r="D213" s="20" t="str">
        <f>IF(ISTEXT(Pivot!C110),Pivot!C110,D212)</f>
        <v>United States</v>
      </c>
      <c r="E213" s="20" t="str">
        <f>IF(ISTEXT(Pivot!D110),Pivot!D110,E212)</f>
        <v>Dallas Total</v>
      </c>
      <c r="F213" s="20" t="str">
        <f>IF(ISTEXT(Pivot!E110),Pivot!E110,"")</f>
        <v/>
      </c>
      <c r="G213" s="21" t="str">
        <f>IF(ISNUMBER(Pivot!I110),Pivot!I110,"")</f>
        <v/>
      </c>
      <c r="H213" s="21" t="str">
        <f>IF(ISNUMBER(Pivot!J110),Pivot!J110,"")</f>
        <v/>
      </c>
      <c r="I213" s="21" t="str">
        <f>IF(ISNUMBER(Pivot!K110),Pivot!K110,"")</f>
        <v/>
      </c>
    </row>
    <row r="214" spans="2:9" ht="15" customHeight="1" x14ac:dyDescent="0.15">
      <c r="B214" s="20" t="str">
        <f>IF(ISTEXT(Pivot!A111),Pivot!A111,B213)</f>
        <v>U.S. &amp; Canada</v>
      </c>
      <c r="C214" s="20" t="str">
        <f>IF(ISTEXT(Pivot!B111),Pivot!B111,C213)</f>
        <v>U.S. &amp; Canada</v>
      </c>
      <c r="D214" s="20" t="str">
        <f>IF(ISTEXT(Pivot!C111),Pivot!C111,D213)</f>
        <v>United States</v>
      </c>
      <c r="E214" s="20" t="str">
        <f>IF(ISTEXT(Pivot!D111),Pivot!D111,E213)</f>
        <v>Dallas Total</v>
      </c>
      <c r="F214" s="20" t="str">
        <f>IF(ISTEXT(Pivot!E111),Pivot!E111,"")</f>
        <v/>
      </c>
      <c r="G214" s="21" t="str">
        <f>IF(ISNUMBER(Pivot!I111),Pivot!I111,"")</f>
        <v/>
      </c>
      <c r="H214" s="21" t="str">
        <f>IF(ISNUMBER(Pivot!J111),Pivot!J111,"")</f>
        <v/>
      </c>
      <c r="I214" s="21" t="str">
        <f>IF(ISNUMBER(Pivot!K111),Pivot!K111,"")</f>
        <v/>
      </c>
    </row>
    <row r="215" spans="2:9" ht="15" customHeight="1" x14ac:dyDescent="0.15">
      <c r="B215" s="20" t="str">
        <f>IF(ISTEXT(Pivot!A112),Pivot!A112,B214)</f>
        <v>U.S. &amp; Canada</v>
      </c>
      <c r="C215" s="20" t="str">
        <f>IF(ISTEXT(Pivot!B112),Pivot!B112,C214)</f>
        <v>U.S. &amp; Canada</v>
      </c>
      <c r="D215" s="20" t="str">
        <f>IF(ISTEXT(Pivot!C112),Pivot!C112,D214)</f>
        <v>United States</v>
      </c>
      <c r="E215" s="20" t="str">
        <f>IF(ISTEXT(Pivot!D112),Pivot!D112,E214)</f>
        <v>Dallas Total</v>
      </c>
      <c r="F215" s="20" t="str">
        <f>IF(ISTEXT(Pivot!E112),Pivot!E112,"")</f>
        <v/>
      </c>
      <c r="G215" s="21" t="str">
        <f>IF(ISNUMBER(Pivot!I112),Pivot!I112,"")</f>
        <v/>
      </c>
      <c r="H215" s="21" t="str">
        <f>IF(ISNUMBER(Pivot!J112),Pivot!J112,"")</f>
        <v/>
      </c>
      <c r="I215" s="21" t="str">
        <f>IF(ISNUMBER(Pivot!K112),Pivot!K112,"")</f>
        <v/>
      </c>
    </row>
    <row r="216" spans="2:9" ht="15" customHeight="1" x14ac:dyDescent="0.15">
      <c r="B216" s="20" t="str">
        <f>IF(ISTEXT(Pivot!A113),Pivot!A113,B215)</f>
        <v>U.S. &amp; Canada</v>
      </c>
      <c r="C216" s="20" t="str">
        <f>IF(ISTEXT(Pivot!B113),Pivot!B113,C215)</f>
        <v>U.S. &amp; Canada</v>
      </c>
      <c r="D216" s="20" t="str">
        <f>IF(ISTEXT(Pivot!C113),Pivot!C113,D215)</f>
        <v>United States</v>
      </c>
      <c r="E216" s="20" t="str">
        <f>IF(ISTEXT(Pivot!D113),Pivot!D113,E215)</f>
        <v>Dallas Total</v>
      </c>
      <c r="F216" s="20" t="str">
        <f>IF(ISTEXT(Pivot!E113),Pivot!E113,"")</f>
        <v/>
      </c>
      <c r="G216" s="21" t="str">
        <f>IF(ISNUMBER(Pivot!I113),Pivot!I113,"")</f>
        <v/>
      </c>
      <c r="H216" s="21" t="str">
        <f>IF(ISNUMBER(Pivot!J113),Pivot!J113,"")</f>
        <v/>
      </c>
      <c r="I216" s="21" t="str">
        <f>IF(ISNUMBER(Pivot!K113),Pivot!K113,"")</f>
        <v/>
      </c>
    </row>
    <row r="217" spans="2:9" ht="15" customHeight="1" x14ac:dyDescent="0.15">
      <c r="B217" s="20" t="str">
        <f>IF(ISTEXT(Pivot!A114),Pivot!A114,B216)</f>
        <v>U.S. &amp; Canada</v>
      </c>
      <c r="C217" s="20" t="str">
        <f>IF(ISTEXT(Pivot!B114),Pivot!B114,C216)</f>
        <v>U.S. &amp; Canada</v>
      </c>
      <c r="D217" s="20" t="str">
        <f>IF(ISTEXT(Pivot!C114),Pivot!C114,D216)</f>
        <v>United States</v>
      </c>
      <c r="E217" s="20" t="str">
        <f>IF(ISTEXT(Pivot!D114),Pivot!D114,E216)</f>
        <v>Dallas Total</v>
      </c>
      <c r="F217" s="20" t="str">
        <f>IF(ISTEXT(Pivot!E114),Pivot!E114,"")</f>
        <v/>
      </c>
      <c r="G217" s="21" t="str">
        <f>IF(ISNUMBER(Pivot!I114),Pivot!I114,"")</f>
        <v/>
      </c>
      <c r="H217" s="21" t="str">
        <f>IF(ISNUMBER(Pivot!J114),Pivot!J114,"")</f>
        <v/>
      </c>
      <c r="I217" s="21" t="str">
        <f>IF(ISNUMBER(Pivot!K114),Pivot!K114,"")</f>
        <v/>
      </c>
    </row>
    <row r="218" spans="2:9" ht="15" customHeight="1" x14ac:dyDescent="0.15">
      <c r="B218" s="20" t="str">
        <f>IF(ISTEXT(Pivot!A115),Pivot!A115,B217)</f>
        <v>U.S. &amp; Canada</v>
      </c>
      <c r="C218" s="20" t="str">
        <f>IF(ISTEXT(Pivot!B115),Pivot!B115,C217)</f>
        <v>U.S. &amp; Canada</v>
      </c>
      <c r="D218" s="20" t="str">
        <f>IF(ISTEXT(Pivot!C115),Pivot!C115,D217)</f>
        <v>United States</v>
      </c>
      <c r="E218" s="20" t="str">
        <f>IF(ISTEXT(Pivot!D115),Pivot!D115,E217)</f>
        <v>Dallas Total</v>
      </c>
      <c r="F218" s="20" t="str">
        <f>IF(ISTEXT(Pivot!E115),Pivot!E115,"")</f>
        <v/>
      </c>
      <c r="G218" s="21" t="str">
        <f>IF(ISNUMBER(Pivot!I115),Pivot!I115,"")</f>
        <v/>
      </c>
      <c r="H218" s="21" t="str">
        <f>IF(ISNUMBER(Pivot!J115),Pivot!J115,"")</f>
        <v/>
      </c>
      <c r="I218" s="21" t="str">
        <f>IF(ISNUMBER(Pivot!K115),Pivot!K115,"")</f>
        <v/>
      </c>
    </row>
    <row r="219" spans="2:9" ht="15" customHeight="1" x14ac:dyDescent="0.15">
      <c r="B219" s="20" t="str">
        <f>IF(ISTEXT(Pivot!A116),Pivot!A116,B218)</f>
        <v>U.S. &amp; Canada</v>
      </c>
      <c r="C219" s="20" t="str">
        <f>IF(ISTEXT(Pivot!B116),Pivot!B116,C218)</f>
        <v>U.S. &amp; Canada</v>
      </c>
      <c r="D219" s="20" t="str">
        <f>IF(ISTEXT(Pivot!C116),Pivot!C116,D218)</f>
        <v>United States</v>
      </c>
      <c r="E219" s="20" t="str">
        <f>IF(ISTEXT(Pivot!D116),Pivot!D116,E218)</f>
        <v>Dallas Total</v>
      </c>
      <c r="F219" s="20" t="str">
        <f>IF(ISTEXT(Pivot!E116),Pivot!E116,"")</f>
        <v/>
      </c>
      <c r="G219" s="21" t="str">
        <f>IF(ISNUMBER(Pivot!I116),Pivot!I116,"")</f>
        <v/>
      </c>
      <c r="H219" s="21" t="str">
        <f>IF(ISNUMBER(Pivot!J116),Pivot!J116,"")</f>
        <v/>
      </c>
      <c r="I219" s="21" t="str">
        <f>IF(ISNUMBER(Pivot!K116),Pivot!K116,"")</f>
        <v/>
      </c>
    </row>
    <row r="220" spans="2:9" ht="15" customHeight="1" x14ac:dyDescent="0.15">
      <c r="B220" s="20" t="str">
        <f>IF(ISTEXT(Pivot!A117),Pivot!A117,B219)</f>
        <v>U.S. &amp; Canada</v>
      </c>
      <c r="C220" s="20" t="str">
        <f>IF(ISTEXT(Pivot!B117),Pivot!B117,C219)</f>
        <v>U.S. &amp; Canada</v>
      </c>
      <c r="D220" s="20" t="str">
        <f>IF(ISTEXT(Pivot!C117),Pivot!C117,D219)</f>
        <v>United States</v>
      </c>
      <c r="E220" s="20" t="str">
        <f>IF(ISTEXT(Pivot!D117),Pivot!D117,E219)</f>
        <v>Dallas Total</v>
      </c>
      <c r="F220" s="20" t="str">
        <f>IF(ISTEXT(Pivot!E117),Pivot!E117,"")</f>
        <v/>
      </c>
      <c r="G220" s="21" t="str">
        <f>IF(ISNUMBER(Pivot!I117),Pivot!I117,"")</f>
        <v/>
      </c>
      <c r="H220" s="21" t="str">
        <f>IF(ISNUMBER(Pivot!J117),Pivot!J117,"")</f>
        <v/>
      </c>
      <c r="I220" s="21" t="str">
        <f>IF(ISNUMBER(Pivot!K117),Pivot!K117,"")</f>
        <v/>
      </c>
    </row>
    <row r="221" spans="2:9" ht="15" customHeight="1" x14ac:dyDescent="0.15">
      <c r="B221" s="20" t="str">
        <f>IF(ISTEXT(Pivot!A118),Pivot!A118,B220)</f>
        <v>U.S. &amp; Canada</v>
      </c>
      <c r="C221" s="20" t="str">
        <f>IF(ISTEXT(Pivot!B118),Pivot!B118,C220)</f>
        <v>U.S. &amp; Canada</v>
      </c>
      <c r="D221" s="20" t="str">
        <f>IF(ISTEXT(Pivot!C118),Pivot!C118,D220)</f>
        <v>United States</v>
      </c>
      <c r="E221" s="20" t="str">
        <f>IF(ISTEXT(Pivot!D118),Pivot!D118,E220)</f>
        <v>Dallas Total</v>
      </c>
      <c r="F221" s="20" t="str">
        <f>IF(ISTEXT(Pivot!E118),Pivot!E118,"")</f>
        <v/>
      </c>
      <c r="G221" s="21" t="str">
        <f>IF(ISNUMBER(Pivot!I118),Pivot!I118,"")</f>
        <v/>
      </c>
      <c r="H221" s="21" t="str">
        <f>IF(ISNUMBER(Pivot!J118),Pivot!J118,"")</f>
        <v/>
      </c>
      <c r="I221" s="21" t="str">
        <f>IF(ISNUMBER(Pivot!K118),Pivot!K118,"")</f>
        <v/>
      </c>
    </row>
    <row r="222" spans="2:9" ht="15" customHeight="1" x14ac:dyDescent="0.15">
      <c r="B222" s="20" t="str">
        <f>IF(ISTEXT(Pivot!A119),Pivot!A119,B221)</f>
        <v>U.S. &amp; Canada</v>
      </c>
      <c r="C222" s="20" t="str">
        <f>IF(ISTEXT(Pivot!B119),Pivot!B119,C221)</f>
        <v>U.S. &amp; Canada</v>
      </c>
      <c r="D222" s="20" t="str">
        <f>IF(ISTEXT(Pivot!C119),Pivot!C119,D221)</f>
        <v>United States</v>
      </c>
      <c r="E222" s="20" t="str">
        <f>IF(ISTEXT(Pivot!D119),Pivot!D119,E221)</f>
        <v>Dallas Total</v>
      </c>
      <c r="F222" s="20" t="str">
        <f>IF(ISTEXT(Pivot!E119),Pivot!E119,"")</f>
        <v/>
      </c>
      <c r="G222" s="21" t="str">
        <f>IF(ISNUMBER(Pivot!I119),Pivot!I119,"")</f>
        <v/>
      </c>
      <c r="H222" s="21" t="str">
        <f>IF(ISNUMBER(Pivot!J119),Pivot!J119,"")</f>
        <v/>
      </c>
      <c r="I222" s="21" t="str">
        <f>IF(ISNUMBER(Pivot!K119),Pivot!K119,"")</f>
        <v/>
      </c>
    </row>
    <row r="223" spans="2:9" ht="15" customHeight="1" x14ac:dyDescent="0.15">
      <c r="B223" s="20" t="str">
        <f>IF(ISTEXT(Pivot!A120),Pivot!A120,B222)</f>
        <v>U.S. &amp; Canada</v>
      </c>
      <c r="C223" s="20" t="str">
        <f>IF(ISTEXT(Pivot!B120),Pivot!B120,C222)</f>
        <v>U.S. &amp; Canada</v>
      </c>
      <c r="D223" s="20" t="str">
        <f>IF(ISTEXT(Pivot!C120),Pivot!C120,D222)</f>
        <v>United States</v>
      </c>
      <c r="E223" s="20" t="str">
        <f>IF(ISTEXT(Pivot!D120),Pivot!D120,E222)</f>
        <v>Dallas Total</v>
      </c>
      <c r="F223" s="20" t="str">
        <f>IF(ISTEXT(Pivot!E120),Pivot!E120,"")</f>
        <v/>
      </c>
      <c r="G223" s="21" t="str">
        <f>IF(ISNUMBER(Pivot!I120),Pivot!I120,"")</f>
        <v/>
      </c>
      <c r="H223" s="21" t="str">
        <f>IF(ISNUMBER(Pivot!J120),Pivot!J120,"")</f>
        <v/>
      </c>
      <c r="I223" s="21" t="str">
        <f>IF(ISNUMBER(Pivot!K120),Pivot!K120,"")</f>
        <v/>
      </c>
    </row>
    <row r="224" spans="2:9" ht="15" customHeight="1" x14ac:dyDescent="0.15">
      <c r="B224" s="20" t="str">
        <f>IF(ISTEXT(Pivot!A121),Pivot!A121,B223)</f>
        <v>U.S. &amp; Canada</v>
      </c>
      <c r="C224" s="20" t="str">
        <f>IF(ISTEXT(Pivot!B121),Pivot!B121,C223)</f>
        <v>U.S. &amp; Canada</v>
      </c>
      <c r="D224" s="20" t="str">
        <f>IF(ISTEXT(Pivot!C121),Pivot!C121,D223)</f>
        <v>United States</v>
      </c>
      <c r="E224" s="20" t="str">
        <f>IF(ISTEXT(Pivot!D121),Pivot!D121,E223)</f>
        <v>Dallas Total</v>
      </c>
      <c r="F224" s="20" t="str">
        <f>IF(ISTEXT(Pivot!E121),Pivot!E121,"")</f>
        <v/>
      </c>
      <c r="G224" s="21" t="str">
        <f>IF(ISNUMBER(Pivot!I121),Pivot!I121,"")</f>
        <v/>
      </c>
      <c r="H224" s="21" t="str">
        <f>IF(ISNUMBER(Pivot!J121),Pivot!J121,"")</f>
        <v/>
      </c>
      <c r="I224" s="21" t="str">
        <f>IF(ISNUMBER(Pivot!K121),Pivot!K121,"")</f>
        <v/>
      </c>
    </row>
    <row r="225" spans="2:9" ht="15" customHeight="1" x14ac:dyDescent="0.15">
      <c r="B225" s="20" t="str">
        <f>IF(ISTEXT(Pivot!A122),Pivot!A122,B224)</f>
        <v>U.S. &amp; Canada</v>
      </c>
      <c r="C225" s="20" t="str">
        <f>IF(ISTEXT(Pivot!B122),Pivot!B122,C224)</f>
        <v>U.S. &amp; Canada</v>
      </c>
      <c r="D225" s="20" t="str">
        <f>IF(ISTEXT(Pivot!C122),Pivot!C122,D224)</f>
        <v>United States</v>
      </c>
      <c r="E225" s="20" t="str">
        <f>IF(ISTEXT(Pivot!D122),Pivot!D122,E224)</f>
        <v>Dallas Total</v>
      </c>
      <c r="F225" s="20" t="str">
        <f>IF(ISTEXT(Pivot!E122),Pivot!E122,"")</f>
        <v/>
      </c>
      <c r="G225" s="21" t="str">
        <f>IF(ISNUMBER(Pivot!I122),Pivot!I122,"")</f>
        <v/>
      </c>
      <c r="H225" s="21" t="str">
        <f>IF(ISNUMBER(Pivot!J122),Pivot!J122,"")</f>
        <v/>
      </c>
      <c r="I225" s="21" t="str">
        <f>IF(ISNUMBER(Pivot!K122),Pivot!K122,"")</f>
        <v/>
      </c>
    </row>
    <row r="226" spans="2:9" ht="15" customHeight="1" x14ac:dyDescent="0.15">
      <c r="B226" s="20" t="str">
        <f>IF(ISTEXT(Pivot!A123),Pivot!A123,B225)</f>
        <v>U.S. &amp; Canada</v>
      </c>
      <c r="C226" s="20" t="str">
        <f>IF(ISTEXT(Pivot!B123),Pivot!B123,C225)</f>
        <v>U.S. &amp; Canada</v>
      </c>
      <c r="D226" s="20" t="str">
        <f>IF(ISTEXT(Pivot!C123),Pivot!C123,D225)</f>
        <v>United States</v>
      </c>
      <c r="E226" s="20" t="str">
        <f>IF(ISTEXT(Pivot!D123),Pivot!D123,E225)</f>
        <v>Dallas Total</v>
      </c>
      <c r="F226" s="20" t="str">
        <f>IF(ISTEXT(Pivot!E123),Pivot!E123,"")</f>
        <v/>
      </c>
      <c r="G226" s="21" t="str">
        <f>IF(ISNUMBER(Pivot!I123),Pivot!I123,"")</f>
        <v/>
      </c>
      <c r="H226" s="21" t="str">
        <f>IF(ISNUMBER(Pivot!J123),Pivot!J123,"")</f>
        <v/>
      </c>
      <c r="I226" s="21" t="str">
        <f>IF(ISNUMBER(Pivot!K123),Pivot!K123,"")</f>
        <v/>
      </c>
    </row>
    <row r="227" spans="2:9" ht="15" customHeight="1" x14ac:dyDescent="0.15">
      <c r="B227" s="20" t="str">
        <f>IF(ISTEXT(Pivot!A124),Pivot!A124,B226)</f>
        <v>U.S. &amp; Canada</v>
      </c>
      <c r="C227" s="20" t="str">
        <f>IF(ISTEXT(Pivot!B124),Pivot!B124,C226)</f>
        <v>U.S. &amp; Canada</v>
      </c>
      <c r="D227" s="20" t="str">
        <f>IF(ISTEXT(Pivot!C124),Pivot!C124,D226)</f>
        <v>United States</v>
      </c>
      <c r="E227" s="20" t="str">
        <f>IF(ISTEXT(Pivot!D124),Pivot!D124,E226)</f>
        <v>Dallas Total</v>
      </c>
      <c r="F227" s="20" t="str">
        <f>IF(ISTEXT(Pivot!E124),Pivot!E124,"")</f>
        <v/>
      </c>
      <c r="G227" s="21" t="str">
        <f>IF(ISNUMBER(Pivot!I124),Pivot!I124,"")</f>
        <v/>
      </c>
      <c r="H227" s="21" t="str">
        <f>IF(ISNUMBER(Pivot!J124),Pivot!J124,"")</f>
        <v/>
      </c>
      <c r="I227" s="21" t="str">
        <f>IF(ISNUMBER(Pivot!K124),Pivot!K124,"")</f>
        <v/>
      </c>
    </row>
    <row r="228" spans="2:9" ht="15" customHeight="1" x14ac:dyDescent="0.15">
      <c r="B228" s="20" t="str">
        <f>IF(ISTEXT(Pivot!A125),Pivot!A125,B227)</f>
        <v>U.S. &amp; Canada</v>
      </c>
      <c r="C228" s="20" t="str">
        <f>IF(ISTEXT(Pivot!B125),Pivot!B125,C227)</f>
        <v>U.S. &amp; Canada</v>
      </c>
      <c r="D228" s="20" t="str">
        <f>IF(ISTEXT(Pivot!C125),Pivot!C125,D227)</f>
        <v>United States</v>
      </c>
      <c r="E228" s="20" t="str">
        <f>IF(ISTEXT(Pivot!D125),Pivot!D125,E227)</f>
        <v>Dallas Total</v>
      </c>
      <c r="F228" s="20" t="str">
        <f>IF(ISTEXT(Pivot!E125),Pivot!E125,"")</f>
        <v/>
      </c>
      <c r="G228" s="21" t="str">
        <f>IF(ISNUMBER(Pivot!I125),Pivot!I125,"")</f>
        <v/>
      </c>
      <c r="H228" s="21" t="str">
        <f>IF(ISNUMBER(Pivot!J125),Pivot!J125,"")</f>
        <v/>
      </c>
      <c r="I228" s="21" t="str">
        <f>IF(ISNUMBER(Pivot!K125),Pivot!K125,"")</f>
        <v/>
      </c>
    </row>
    <row r="229" spans="2:9" ht="15" customHeight="1" x14ac:dyDescent="0.15">
      <c r="B229" s="20" t="str">
        <f>IF(ISTEXT(Pivot!A126),Pivot!A126,B228)</f>
        <v>U.S. &amp; Canada</v>
      </c>
      <c r="C229" s="20" t="str">
        <f>IF(ISTEXT(Pivot!B126),Pivot!B126,C228)</f>
        <v>U.S. &amp; Canada</v>
      </c>
      <c r="D229" s="20" t="str">
        <f>IF(ISTEXT(Pivot!C126),Pivot!C126,D228)</f>
        <v>United States</v>
      </c>
      <c r="E229" s="20" t="str">
        <f>IF(ISTEXT(Pivot!D126),Pivot!D126,E228)</f>
        <v>Dallas Total</v>
      </c>
      <c r="F229" s="20" t="str">
        <f>IF(ISTEXT(Pivot!E126),Pivot!E126,"")</f>
        <v/>
      </c>
      <c r="G229" s="21" t="str">
        <f>IF(ISNUMBER(Pivot!I126),Pivot!I126,"")</f>
        <v/>
      </c>
      <c r="H229" s="21" t="str">
        <f>IF(ISNUMBER(Pivot!J126),Pivot!J126,"")</f>
        <v/>
      </c>
      <c r="I229" s="21" t="str">
        <f>IF(ISNUMBER(Pivot!K126),Pivot!K126,"")</f>
        <v/>
      </c>
    </row>
    <row r="230" spans="2:9" ht="15" customHeight="1" x14ac:dyDescent="0.15">
      <c r="B230" s="20" t="str">
        <f>IF(ISTEXT(Pivot!A127),Pivot!A127,B229)</f>
        <v>U.S. &amp; Canada</v>
      </c>
      <c r="C230" s="20" t="str">
        <f>IF(ISTEXT(Pivot!B127),Pivot!B127,C229)</f>
        <v>U.S. &amp; Canada</v>
      </c>
      <c r="D230" s="20" t="str">
        <f>IF(ISTEXT(Pivot!C127),Pivot!C127,D229)</f>
        <v>United States</v>
      </c>
      <c r="E230" s="20" t="str">
        <f>IF(ISTEXT(Pivot!D127),Pivot!D127,E229)</f>
        <v>Dallas Total</v>
      </c>
      <c r="F230" s="20" t="str">
        <f>IF(ISTEXT(Pivot!E127),Pivot!E127,"")</f>
        <v/>
      </c>
      <c r="G230" s="21" t="str">
        <f>IF(ISNUMBER(Pivot!I127),Pivot!I127,"")</f>
        <v/>
      </c>
      <c r="H230" s="21" t="str">
        <f>IF(ISNUMBER(Pivot!J127),Pivot!J127,"")</f>
        <v/>
      </c>
      <c r="I230" s="21" t="str">
        <f>IF(ISNUMBER(Pivot!K127),Pivot!K127,"")</f>
        <v/>
      </c>
    </row>
    <row r="231" spans="2:9" ht="15" customHeight="1" x14ac:dyDescent="0.15">
      <c r="B231" s="20" t="str">
        <f>IF(ISTEXT(Pivot!A128),Pivot!A128,B230)</f>
        <v>U.S. &amp; Canada</v>
      </c>
      <c r="C231" s="20" t="str">
        <f>IF(ISTEXT(Pivot!B128),Pivot!B128,C230)</f>
        <v>U.S. &amp; Canada</v>
      </c>
      <c r="D231" s="20" t="str">
        <f>IF(ISTEXT(Pivot!C128),Pivot!C128,D230)</f>
        <v>United States</v>
      </c>
      <c r="E231" s="20" t="str">
        <f>IF(ISTEXT(Pivot!D128),Pivot!D128,E230)</f>
        <v>Dallas Total</v>
      </c>
      <c r="F231" s="20" t="str">
        <f>IF(ISTEXT(Pivot!E128),Pivot!E128,"")</f>
        <v/>
      </c>
      <c r="G231" s="21" t="str">
        <f>IF(ISNUMBER(Pivot!I128),Pivot!I128,"")</f>
        <v/>
      </c>
      <c r="H231" s="21" t="str">
        <f>IF(ISNUMBER(Pivot!J128),Pivot!J128,"")</f>
        <v/>
      </c>
      <c r="I231" s="21" t="str">
        <f>IF(ISNUMBER(Pivot!K128),Pivot!K128,"")</f>
        <v/>
      </c>
    </row>
    <row r="232" spans="2:9" ht="15" customHeight="1" x14ac:dyDescent="0.15">
      <c r="B232" s="20" t="str">
        <f>IF(ISTEXT(Pivot!A129),Pivot!A129,B231)</f>
        <v>U.S. &amp; Canada</v>
      </c>
      <c r="C232" s="20" t="str">
        <f>IF(ISTEXT(Pivot!B129),Pivot!B129,C231)</f>
        <v>U.S. &amp; Canada</v>
      </c>
      <c r="D232" s="20" t="str">
        <f>IF(ISTEXT(Pivot!C129),Pivot!C129,D231)</f>
        <v>United States</v>
      </c>
      <c r="E232" s="20" t="str">
        <f>IF(ISTEXT(Pivot!D129),Pivot!D129,E231)</f>
        <v>Dallas Total</v>
      </c>
      <c r="F232" s="20" t="str">
        <f>IF(ISTEXT(Pivot!E129),Pivot!E129,"")</f>
        <v/>
      </c>
      <c r="G232" s="21" t="str">
        <f>IF(ISNUMBER(Pivot!I129),Pivot!I129,"")</f>
        <v/>
      </c>
      <c r="H232" s="21" t="str">
        <f>IF(ISNUMBER(Pivot!J129),Pivot!J129,"")</f>
        <v/>
      </c>
      <c r="I232" s="21" t="str">
        <f>IF(ISNUMBER(Pivot!K129),Pivot!K129,"")</f>
        <v/>
      </c>
    </row>
  </sheetData>
  <sheetProtection algorithmName="SHA-512" hashValue="tTyLpPUODcygz1+4C4Cn7XYaCGNaJKIJcejFQ8p34u97tIhqXF6k/tS+vhcrw+E75PsazGmRKrT/RZ4vwL+ipg==" saltValue="vPBTe780c49QdvQltoIVRw==" spinCount="100000" sheet="1" objects="1" scenarios="1"/>
  <mergeCells count="6">
    <mergeCell ref="L18:Q18"/>
    <mergeCell ref="M1:O1"/>
    <mergeCell ref="L35:Q36"/>
    <mergeCell ref="L37:N37"/>
    <mergeCell ref="N2:O2"/>
    <mergeCell ref="L2:M2"/>
  </mergeCells>
  <dataValidations count="2">
    <dataValidation type="list" allowBlank="1" showInputMessage="1" showErrorMessage="1" sqref="L2:M2" xr:uid="{00000000-0002-0000-0300-000000000000}">
      <formula1>Region</formula1>
    </dataValidation>
    <dataValidation type="list" allowBlank="1" showInputMessage="1" showErrorMessage="1" sqref="N2:O2" xr:uid="{00000000-0002-0000-0300-000001000000}">
      <formula1>INDIRECT($J$2)</formula1>
    </dataValidation>
  </dataValidations>
  <hyperlinks>
    <hyperlink ref="L1" location="'Table of Contents'!A1" display="Home" xr:uid="{00000000-0004-0000-0300-000000000000}"/>
  </hyperlinks>
  <pageMargins left="0.75" right="0.75" top="1" bottom="1" header="0.5" footer="0.5"/>
  <pageSetup orientation="portrait" horizontalDpi="4294967292" verticalDpi="4294967292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B1:R231"/>
  <sheetViews>
    <sheetView showGridLines="0" showRowColHeaders="0" workbookViewId="0">
      <selection activeCell="J18" sqref="J18:O18"/>
    </sheetView>
  </sheetViews>
  <sheetFormatPr baseColWidth="10" defaultRowHeight="15" customHeight="1" x14ac:dyDescent="0.15"/>
  <cols>
    <col min="1" max="1" width="2.7109375" style="20" customWidth="1"/>
    <col min="2" max="2" width="10.140625" style="20" hidden="1" customWidth="1"/>
    <col min="3" max="3" width="10.5703125" style="43" hidden="1" customWidth="1"/>
    <col min="4" max="4" width="9.42578125" style="21" hidden="1" customWidth="1"/>
    <col min="5" max="5" width="10.28515625" style="21" hidden="1" customWidth="1"/>
    <col min="6" max="6" width="10.5703125" style="21" hidden="1" customWidth="1"/>
    <col min="7" max="8" width="9.5703125" style="21" hidden="1" customWidth="1"/>
    <col min="9" max="9" width="2.7109375" style="20" customWidth="1"/>
    <col min="10" max="10" width="14.7109375" style="20" customWidth="1"/>
    <col min="11" max="11" width="17.7109375" style="20" customWidth="1"/>
    <col min="12" max="13" width="10.7109375" style="20"/>
    <col min="14" max="14" width="10.7109375" style="20" customWidth="1"/>
    <col min="15" max="15" width="7.42578125" style="20" customWidth="1"/>
    <col min="16" max="16" width="8.7109375" style="20" hidden="1" customWidth="1"/>
    <col min="17" max="17" width="9.5703125" style="20" hidden="1" customWidth="1"/>
    <col min="18" max="18" width="10.7109375" style="20" hidden="1" customWidth="1"/>
    <col min="19" max="16384" width="10.7109375" style="20"/>
  </cols>
  <sheetData>
    <row r="1" spans="2:18" ht="30" customHeight="1" x14ac:dyDescent="0.15">
      <c r="B1" s="35" t="str">
        <f>Pivot!A5</f>
        <v>Region</v>
      </c>
      <c r="C1" s="35" t="str">
        <f>Pivot!B5</f>
        <v>Sub Region</v>
      </c>
      <c r="D1" s="17" t="str">
        <f>Pivot!C5</f>
        <v>Country</v>
      </c>
      <c r="E1" s="17" t="str">
        <f>Pivot!D5</f>
        <v>Metro</v>
      </c>
      <c r="F1" s="18" t="s">
        <v>25</v>
      </c>
      <c r="G1" s="17" t="s">
        <v>38</v>
      </c>
      <c r="H1" s="17" t="s">
        <v>135</v>
      </c>
      <c r="J1" s="44" t="s">
        <v>70</v>
      </c>
      <c r="K1" s="74" t="s">
        <v>74</v>
      </c>
      <c r="L1" s="2"/>
      <c r="Q1" s="20" t="s">
        <v>18</v>
      </c>
      <c r="R1" s="20" t="s">
        <v>19</v>
      </c>
    </row>
    <row r="2" spans="2:18" ht="15" customHeight="1" x14ac:dyDescent="0.15">
      <c r="B2" s="20" t="str">
        <f>IF(ISTEXT(Pivot!#REF!),Pivot!#REF!,B1)</f>
        <v>Region</v>
      </c>
      <c r="C2" s="20" t="str">
        <f>IF(ISTEXT(Pivot!#REF!),Pivot!#REF!,C1)</f>
        <v>Sub Region</v>
      </c>
      <c r="D2" s="20" t="str">
        <f>IF(ISTEXT(Pivot!#REF!),Pivot!#REF!,D1)</f>
        <v>Country</v>
      </c>
      <c r="E2" s="20" t="str">
        <f>IF(ISTEXT(Pivot!#REF!),Pivot!#REF!,E1)</f>
        <v>Metro</v>
      </c>
      <c r="F2" s="20" t="str">
        <f>IF(ISTEXT(Pivot!#REF!),Pivot!#REF!,"")</f>
        <v/>
      </c>
      <c r="G2" s="21" t="str">
        <f>IF(ISNUMBER(Pivot!#REF!),Pivot!#REF!,"")</f>
        <v/>
      </c>
      <c r="H2" s="21" t="str">
        <f>VLOOKUP(J2,RegionLKUP,2,FALSE)</f>
        <v>US_CAN</v>
      </c>
      <c r="J2" s="101" t="s">
        <v>43</v>
      </c>
      <c r="K2" s="101" t="s">
        <v>4</v>
      </c>
      <c r="Q2" s="20">
        <f>MATCH($K$2,$E:$E,0)</f>
        <v>80</v>
      </c>
      <c r="R2" s="20">
        <f>MATCH(CONCATENATE($K$2," Total"),$E:$E,0)-1</f>
        <v>86</v>
      </c>
    </row>
    <row r="3" spans="2:18" ht="30" customHeight="1" x14ac:dyDescent="0.15">
      <c r="B3" s="20" t="str">
        <f>IF(ISTEXT(Pivot!#REF!),Pivot!#REF!,B2)</f>
        <v>Region</v>
      </c>
      <c r="C3" s="20" t="str">
        <f>IF(ISTEXT(Pivot!#REF!),Pivot!#REF!,C2)</f>
        <v>Sub Region</v>
      </c>
      <c r="D3" s="20" t="str">
        <f>IF(ISTEXT(Pivot!#REF!),Pivot!#REF!,D2)</f>
        <v>Country</v>
      </c>
      <c r="E3" s="20" t="str">
        <f>IF(ISTEXT(Pivot!#REF!),Pivot!#REF!,E2)</f>
        <v>Metro</v>
      </c>
      <c r="F3" s="20" t="str">
        <f>IF(ISTEXT(Pivot!#REF!),Pivot!#REF!,"")</f>
        <v/>
      </c>
      <c r="G3" s="21" t="str">
        <f>IF(ISNUMBER(Pivot!#REF!),Pivot!#REF!,"")</f>
        <v/>
      </c>
      <c r="J3" s="99" t="s">
        <v>25</v>
      </c>
      <c r="K3" s="102" t="str">
        <f>G1</f>
        <v>Cabinet Install NRC</v>
      </c>
    </row>
    <row r="4" spans="2:18" ht="15" customHeight="1" x14ac:dyDescent="0.15">
      <c r="B4" s="20" t="str">
        <f>IF(ISTEXT(Pivot!#REF!),Pivot!#REF!,B3)</f>
        <v>Region</v>
      </c>
      <c r="C4" s="20" t="str">
        <f>IF(ISTEXT(Pivot!#REF!),Pivot!#REF!,C3)</f>
        <v>Sub Region</v>
      </c>
      <c r="D4" s="20" t="str">
        <f>IF(ISTEXT(Pivot!#REF!),Pivot!#REF!,D3)</f>
        <v>Country</v>
      </c>
      <c r="E4" s="20" t="str">
        <f>IF(ISTEXT(Pivot!#REF!),Pivot!#REF!,E3)</f>
        <v>Metro</v>
      </c>
      <c r="F4" s="20" t="str">
        <f>IF(ISTEXT(Pivot!#REF!),Pivot!#REF!,"")</f>
        <v/>
      </c>
      <c r="G4" s="21" t="str">
        <f>IF(ISNUMBER(Pivot!#REF!),Pivot!#REF!,"")</f>
        <v/>
      </c>
      <c r="J4" s="37" t="str">
        <f ca="1">IF(SUM($Q$2,$P4)&lt;($R$2+1),INDIRECT(ADDRESS($Q$2+$P4,6)),"")</f>
        <v>IXD</v>
      </c>
      <c r="K4" s="38">
        <f ca="1">IF(SUM($Q$2,$P4)&lt;($R$2+1),INDIRECT(ADDRESS($Q$2+$P4,7)),"")</f>
        <v>900</v>
      </c>
      <c r="P4" s="20">
        <v>0</v>
      </c>
    </row>
    <row r="5" spans="2:18" ht="15" customHeight="1" x14ac:dyDescent="0.15">
      <c r="B5" s="20" t="str">
        <f>IF(ISTEXT(Pivot!#REF!),Pivot!#REF!,B4)</f>
        <v>Region</v>
      </c>
      <c r="C5" s="20" t="str">
        <f>IF(ISTEXT(Pivot!#REF!),Pivot!#REF!,C4)</f>
        <v>Sub Region</v>
      </c>
      <c r="D5" s="20" t="str">
        <f>IF(ISTEXT(Pivot!#REF!),Pivot!#REF!,D4)</f>
        <v>Country</v>
      </c>
      <c r="E5" s="20" t="str">
        <f>IF(ISTEXT(Pivot!#REF!),Pivot!#REF!,E4)</f>
        <v>Metro</v>
      </c>
      <c r="F5" s="20" t="str">
        <f>IF(ISTEXT(Pivot!#REF!),Pivot!#REF!,"")</f>
        <v/>
      </c>
      <c r="G5" s="21" t="str">
        <f>IF(ISNUMBER(Pivot!#REF!),Pivot!#REF!,"")</f>
        <v/>
      </c>
      <c r="J5" s="37" t="str">
        <f t="shared" ref="J5:J13" ca="1" si="0">IF(SUM($Q$2,$P5)&lt;($R$2+1),INDIRECT(ADDRESS($Q$2+$P5,6)),"")</f>
        <v>XZN</v>
      </c>
      <c r="K5" s="38">
        <f t="shared" ref="K5:K15" ca="1" si="1">IF(SUM($Q$2,$P5)&lt;($R$2+1),INDIRECT(ADDRESS($Q$2+$P5,7)),"")</f>
        <v>817</v>
      </c>
      <c r="P5" s="20">
        <v>1</v>
      </c>
    </row>
    <row r="6" spans="2:18" ht="15" customHeight="1" x14ac:dyDescent="0.15">
      <c r="B6" s="20" t="str">
        <f>IF(ISTEXT(Pivot!#REF!),Pivot!#REF!,B5)</f>
        <v>Region</v>
      </c>
      <c r="C6" s="20" t="str">
        <f>IF(ISTEXT(Pivot!#REF!),Pivot!#REF!,C5)</f>
        <v>Sub Region</v>
      </c>
      <c r="D6" s="20" t="str">
        <f>IF(ISTEXT(Pivot!#REF!),Pivot!#REF!,D5)</f>
        <v>Country</v>
      </c>
      <c r="E6" s="20" t="str">
        <f>IF(ISTEXT(Pivot!#REF!),Pivot!#REF!,E5)</f>
        <v>Metro</v>
      </c>
      <c r="F6" s="20" t="str">
        <f>IF(ISTEXT(Pivot!#REF!),Pivot!#REF!,"")</f>
        <v/>
      </c>
      <c r="G6" s="21" t="str">
        <f>IF(ISNUMBER(Pivot!#REF!),Pivot!#REF!,"")</f>
        <v/>
      </c>
      <c r="J6" s="37" t="str">
        <f t="shared" ca="1" si="0"/>
        <v>DXY</v>
      </c>
      <c r="K6" s="38" t="str">
        <f t="shared" ca="1" si="1"/>
        <v/>
      </c>
      <c r="P6" s="20">
        <v>2</v>
      </c>
    </row>
    <row r="7" spans="2:18" ht="15" customHeight="1" x14ac:dyDescent="0.15">
      <c r="B7" s="20" t="str">
        <f>IF(ISTEXT(Pivot!#REF!),Pivot!#REF!,B6)</f>
        <v>Region</v>
      </c>
      <c r="C7" s="20" t="str">
        <f>IF(ISTEXT(Pivot!#REF!),Pivot!#REF!,C6)</f>
        <v>Sub Region</v>
      </c>
      <c r="D7" s="20" t="str">
        <f>IF(ISTEXT(Pivot!#REF!),Pivot!#REF!,D6)</f>
        <v>Country</v>
      </c>
      <c r="E7" s="20" t="str">
        <f>IF(ISTEXT(Pivot!#REF!),Pivot!#REF!,E6)</f>
        <v>Metro</v>
      </c>
      <c r="F7" s="20" t="str">
        <f>IF(ISTEXT(Pivot!#REF!),Pivot!#REF!,"")</f>
        <v/>
      </c>
      <c r="G7" s="21" t="str">
        <f>IF(ISNUMBER(Pivot!#REF!),Pivot!#REF!,"")</f>
        <v/>
      </c>
      <c r="J7" s="37" t="str">
        <f t="shared" ca="1" si="0"/>
        <v>EMK</v>
      </c>
      <c r="K7" s="38">
        <f t="shared" ca="1" si="1"/>
        <v>550</v>
      </c>
      <c r="P7" s="20">
        <v>3</v>
      </c>
    </row>
    <row r="8" spans="2:18" ht="15" customHeight="1" x14ac:dyDescent="0.15">
      <c r="B8" s="20" t="str">
        <f>IF(ISTEXT(Pivot!#REF!),Pivot!#REF!,B7)</f>
        <v>Region</v>
      </c>
      <c r="C8" s="20" t="str">
        <f>IF(ISTEXT(Pivot!#REF!),Pivot!#REF!,C7)</f>
        <v>Sub Region</v>
      </c>
      <c r="D8" s="20" t="str">
        <f>IF(ISTEXT(Pivot!#REF!),Pivot!#REF!,D7)</f>
        <v>Country</v>
      </c>
      <c r="E8" s="20" t="str">
        <f>IF(ISTEXT(Pivot!#REF!),Pivot!#REF!,E7)</f>
        <v>Metro</v>
      </c>
      <c r="F8" s="20" t="str">
        <f>IF(ISTEXT(Pivot!#REF!),Pivot!#REF!,"")</f>
        <v/>
      </c>
      <c r="G8" s="21" t="str">
        <f>IF(ISNUMBER(Pivot!#REF!),Pivot!#REF!,"")</f>
        <v/>
      </c>
      <c r="J8" s="37" t="str">
        <f t="shared" ca="1" si="0"/>
        <v>JOF</v>
      </c>
      <c r="K8" s="38">
        <f t="shared" ca="1" si="1"/>
        <v>1500</v>
      </c>
      <c r="P8" s="20">
        <v>4</v>
      </c>
    </row>
    <row r="9" spans="2:18" ht="15" customHeight="1" x14ac:dyDescent="0.15">
      <c r="B9" s="20" t="str">
        <f>IF(ISTEXT(Pivot!#REF!),Pivot!#REF!,B8)</f>
        <v>Region</v>
      </c>
      <c r="C9" s="20" t="str">
        <f>IF(ISTEXT(Pivot!#REF!),Pivot!#REF!,C8)</f>
        <v>Sub Region</v>
      </c>
      <c r="D9" s="20" t="str">
        <f>IF(ISTEXT(Pivot!#REF!),Pivot!#REF!,D8)</f>
        <v>Country</v>
      </c>
      <c r="E9" s="20" t="str">
        <f>IF(ISTEXT(Pivot!#REF!),Pivot!#REF!,E8)</f>
        <v>Metro</v>
      </c>
      <c r="F9" s="20" t="str">
        <f>IF(ISTEXT(Pivot!#REF!),Pivot!#REF!,"")</f>
        <v/>
      </c>
      <c r="G9" s="21" t="str">
        <f>IF(ISNUMBER(Pivot!#REF!),Pivot!#REF!,"")</f>
        <v/>
      </c>
      <c r="J9" s="37" t="str">
        <f t="shared" ca="1" si="0"/>
        <v>YEI</v>
      </c>
      <c r="K9" s="38">
        <f t="shared" ca="1" si="1"/>
        <v>2200</v>
      </c>
      <c r="P9" s="20">
        <v>5</v>
      </c>
    </row>
    <row r="10" spans="2:18" ht="15" customHeight="1" x14ac:dyDescent="0.15">
      <c r="B10" s="20" t="str">
        <f>IF(ISTEXT(Pivot!#REF!),Pivot!#REF!,B9)</f>
        <v>Region</v>
      </c>
      <c r="C10" s="20" t="str">
        <f>IF(ISTEXT(Pivot!#REF!),Pivot!#REF!,C9)</f>
        <v>Sub Region</v>
      </c>
      <c r="D10" s="20" t="str">
        <f>IF(ISTEXT(Pivot!#REF!),Pivot!#REF!,D9)</f>
        <v>Country</v>
      </c>
      <c r="E10" s="20" t="str">
        <f>IF(ISTEXT(Pivot!#REF!),Pivot!#REF!,E9)</f>
        <v>Metro</v>
      </c>
      <c r="F10" s="20" t="str">
        <f>IF(ISTEXT(Pivot!#REF!),Pivot!#REF!,"")</f>
        <v/>
      </c>
      <c r="G10" s="21" t="str">
        <f>IF(ISNUMBER(Pivot!#REF!),Pivot!#REF!,"")</f>
        <v/>
      </c>
      <c r="J10" s="37" t="str">
        <f t="shared" ca="1" si="0"/>
        <v>EFM</v>
      </c>
      <c r="K10" s="38">
        <f t="shared" ca="1" si="1"/>
        <v>1200</v>
      </c>
      <c r="P10" s="20">
        <v>6</v>
      </c>
    </row>
    <row r="11" spans="2:18" ht="15" customHeight="1" x14ac:dyDescent="0.15">
      <c r="B11" s="20" t="str">
        <f>IF(ISTEXT(Pivot!#REF!),Pivot!#REF!,B10)</f>
        <v>Region</v>
      </c>
      <c r="C11" s="20" t="str">
        <f>IF(ISTEXT(Pivot!#REF!),Pivot!#REF!,C10)</f>
        <v>Sub Region</v>
      </c>
      <c r="D11" s="20" t="str">
        <f>IF(ISTEXT(Pivot!#REF!),Pivot!#REF!,D10)</f>
        <v>Country</v>
      </c>
      <c r="E11" s="20" t="str">
        <f>IF(ISTEXT(Pivot!#REF!),Pivot!#REF!,E10)</f>
        <v>Metro</v>
      </c>
      <c r="F11" s="20" t="str">
        <f>IF(ISTEXT(Pivot!#REF!),Pivot!#REF!,"")</f>
        <v/>
      </c>
      <c r="G11" s="21" t="str">
        <f>IF(ISNUMBER(Pivot!#REF!),Pivot!#REF!,"")</f>
        <v/>
      </c>
      <c r="J11" s="37" t="str">
        <f t="shared" ca="1" si="0"/>
        <v/>
      </c>
      <c r="K11" s="38" t="str">
        <f t="shared" ca="1" si="1"/>
        <v/>
      </c>
      <c r="P11" s="20">
        <v>7</v>
      </c>
    </row>
    <row r="12" spans="2:18" ht="15" customHeight="1" x14ac:dyDescent="0.15">
      <c r="B12" s="20" t="str">
        <f>IF(ISTEXT(Pivot!#REF!),Pivot!#REF!,B11)</f>
        <v>Region</v>
      </c>
      <c r="C12" s="20" t="str">
        <f>IF(ISTEXT(Pivot!#REF!),Pivot!#REF!,C11)</f>
        <v>Sub Region</v>
      </c>
      <c r="D12" s="20" t="str">
        <f>IF(ISTEXT(Pivot!#REF!),Pivot!#REF!,D11)</f>
        <v>Country</v>
      </c>
      <c r="E12" s="20" t="str">
        <f>IF(ISTEXT(Pivot!#REF!),Pivot!#REF!,E11)</f>
        <v>Metro</v>
      </c>
      <c r="F12" s="20" t="str">
        <f>IF(ISTEXT(Pivot!#REF!),Pivot!#REF!,"")</f>
        <v/>
      </c>
      <c r="G12" s="21" t="str">
        <f>IF(ISNUMBER(Pivot!#REF!),Pivot!#REF!,"")</f>
        <v/>
      </c>
      <c r="J12" s="37" t="str">
        <f t="shared" ca="1" si="0"/>
        <v/>
      </c>
      <c r="K12" s="38" t="str">
        <f t="shared" ca="1" si="1"/>
        <v/>
      </c>
      <c r="P12" s="20">
        <v>8</v>
      </c>
    </row>
    <row r="13" spans="2:18" ht="15" customHeight="1" x14ac:dyDescent="0.15">
      <c r="B13" s="20" t="str">
        <f>IF(ISTEXT(Pivot!#REF!),Pivot!#REF!,B12)</f>
        <v>Region</v>
      </c>
      <c r="C13" s="20" t="str">
        <f>IF(ISTEXT(Pivot!#REF!),Pivot!#REF!,C12)</f>
        <v>Sub Region</v>
      </c>
      <c r="D13" s="20" t="str">
        <f>IF(ISTEXT(Pivot!#REF!),Pivot!#REF!,D12)</f>
        <v>Country</v>
      </c>
      <c r="E13" s="20" t="str">
        <f>IF(ISTEXT(Pivot!#REF!),Pivot!#REF!,E12)</f>
        <v>Metro</v>
      </c>
      <c r="F13" s="20" t="str">
        <f>IF(ISTEXT(Pivot!#REF!),Pivot!#REF!,"")</f>
        <v/>
      </c>
      <c r="G13" s="21" t="str">
        <f>IF(ISNUMBER(Pivot!#REF!),Pivot!#REF!,"")</f>
        <v/>
      </c>
      <c r="J13" s="37" t="str">
        <f t="shared" ca="1" si="0"/>
        <v/>
      </c>
      <c r="K13" s="38" t="str">
        <f t="shared" ca="1" si="1"/>
        <v/>
      </c>
      <c r="P13" s="20">
        <v>9</v>
      </c>
    </row>
    <row r="14" spans="2:18" ht="15" customHeight="1" x14ac:dyDescent="0.15">
      <c r="B14" s="20" t="str">
        <f>IF(ISTEXT(Pivot!#REF!),Pivot!#REF!,B13)</f>
        <v>Region</v>
      </c>
      <c r="C14" s="20" t="str">
        <f>IF(ISTEXT(Pivot!#REF!),Pivot!#REF!,C13)</f>
        <v>Sub Region</v>
      </c>
      <c r="D14" s="20" t="str">
        <f>IF(ISTEXT(Pivot!#REF!),Pivot!#REF!,D13)</f>
        <v>Country</v>
      </c>
      <c r="E14" s="20" t="str">
        <f>IF(ISTEXT(Pivot!#REF!),Pivot!#REF!,E13)</f>
        <v>Metro</v>
      </c>
      <c r="F14" s="20" t="str">
        <f>IF(ISTEXT(Pivot!#REF!),Pivot!#REF!,"")</f>
        <v/>
      </c>
      <c r="G14" s="21" t="str">
        <f>IF(ISNUMBER(Pivot!#REF!),Pivot!#REF!,"")</f>
        <v/>
      </c>
      <c r="J14" s="37" t="str">
        <f ca="1">IF(SUM($Q$2,$P14)&lt;($R$2+1),INDIRECT(ADDRESS($Q$2+$P14,6)),"")</f>
        <v/>
      </c>
      <c r="K14" s="38" t="str">
        <f t="shared" ca="1" si="1"/>
        <v/>
      </c>
      <c r="P14" s="20">
        <v>10</v>
      </c>
    </row>
    <row r="15" spans="2:18" ht="15" customHeight="1" x14ac:dyDescent="0.15">
      <c r="B15" s="20" t="str">
        <f>IF(ISTEXT(Pivot!#REF!),Pivot!#REF!,B14)</f>
        <v>Region</v>
      </c>
      <c r="C15" s="20" t="str">
        <f>IF(ISTEXT(Pivot!#REF!),Pivot!#REF!,C14)</f>
        <v>Sub Region</v>
      </c>
      <c r="D15" s="20" t="str">
        <f>IF(ISTEXT(Pivot!#REF!),Pivot!#REF!,D14)</f>
        <v>Country</v>
      </c>
      <c r="E15" s="20" t="str">
        <f>IF(ISTEXT(Pivot!#REF!),Pivot!#REF!,E14)</f>
        <v>Metro</v>
      </c>
      <c r="F15" s="20" t="str">
        <f>IF(ISTEXT(Pivot!#REF!),Pivot!#REF!,"")</f>
        <v/>
      </c>
      <c r="G15" s="21" t="str">
        <f>IF(ISNUMBER(Pivot!#REF!),Pivot!#REF!,"")</f>
        <v/>
      </c>
      <c r="J15" s="37" t="str">
        <f ca="1">IF(SUM($Q$2,$P15)&lt;($R$2+1),INDIRECT(ADDRESS($Q$2+$P15,6)),"")</f>
        <v/>
      </c>
      <c r="K15" s="38" t="str">
        <f t="shared" ca="1" si="1"/>
        <v/>
      </c>
      <c r="P15" s="20">
        <v>11</v>
      </c>
    </row>
    <row r="16" spans="2:18" ht="15" customHeight="1" x14ac:dyDescent="0.15">
      <c r="B16" s="20" t="str">
        <f>IF(ISTEXT(Pivot!#REF!),Pivot!#REF!,B15)</f>
        <v>Region</v>
      </c>
      <c r="C16" s="20" t="str">
        <f>IF(ISTEXT(Pivot!#REF!),Pivot!#REF!,C15)</f>
        <v>Sub Region</v>
      </c>
      <c r="D16" s="20" t="str">
        <f>IF(ISTEXT(Pivot!#REF!),Pivot!#REF!,D15)</f>
        <v>Country</v>
      </c>
      <c r="E16" s="20" t="str">
        <f>IF(ISTEXT(Pivot!#REF!),Pivot!#REF!,E15)</f>
        <v>Metro</v>
      </c>
      <c r="F16" s="20" t="str">
        <f>IF(ISTEXT(Pivot!#REF!),Pivot!#REF!,"")</f>
        <v/>
      </c>
      <c r="G16" s="21" t="str">
        <f>IF(ISNUMBER(Pivot!#REF!),Pivot!#REF!,"")</f>
        <v/>
      </c>
    </row>
    <row r="17" spans="2:15" ht="15" customHeight="1" x14ac:dyDescent="0.15">
      <c r="B17" s="20" t="str">
        <f>IF(ISTEXT(Pivot!#REF!),Pivot!#REF!,B16)</f>
        <v>Region</v>
      </c>
      <c r="C17" s="20" t="str">
        <f>IF(ISTEXT(Pivot!#REF!),Pivot!#REF!,C16)</f>
        <v>Sub Region</v>
      </c>
      <c r="D17" s="20" t="str">
        <f>IF(ISTEXT(Pivot!#REF!),Pivot!#REF!,D16)</f>
        <v>Country</v>
      </c>
      <c r="E17" s="20" t="str">
        <f>IF(ISTEXT(Pivot!#REF!),Pivot!#REF!,E16)</f>
        <v>Metro</v>
      </c>
      <c r="F17" s="20" t="str">
        <f>IF(ISTEXT(Pivot!#REF!),Pivot!#REF!,"")</f>
        <v/>
      </c>
      <c r="G17" s="21" t="str">
        <f>IF(ISNUMBER(Pivot!#REF!),Pivot!#REF!,"")</f>
        <v/>
      </c>
    </row>
    <row r="18" spans="2:15" ht="15" customHeight="1" x14ac:dyDescent="0.15">
      <c r="B18" s="20" t="str">
        <f>IF(ISTEXT(Pivot!#REF!),Pivot!#REF!,B17)</f>
        <v>Region</v>
      </c>
      <c r="C18" s="20" t="str">
        <f>IF(ISTEXT(Pivot!#REF!),Pivot!#REF!,C17)</f>
        <v>Sub Region</v>
      </c>
      <c r="D18" s="20" t="str">
        <f>IF(ISTEXT(Pivot!#REF!),Pivot!#REF!,D17)</f>
        <v>Country</v>
      </c>
      <c r="E18" s="20" t="str">
        <f>IF(ISTEXT(Pivot!#REF!),Pivot!#REF!,E17)</f>
        <v>Metro</v>
      </c>
      <c r="F18" s="20" t="str">
        <f>IF(ISTEXT(Pivot!#REF!),Pivot!#REF!,"")</f>
        <v/>
      </c>
      <c r="G18" s="21" t="str">
        <f>IF(ISNUMBER(Pivot!#REF!),Pivot!#REF!,"")</f>
        <v/>
      </c>
      <c r="J18" s="191" t="str">
        <f>CONCATENATE("Cabinet, ",K2)</f>
        <v>Cabinet, Dallas</v>
      </c>
      <c r="K18" s="192"/>
      <c r="L18" s="192"/>
      <c r="M18" s="192"/>
      <c r="N18" s="192"/>
      <c r="O18" s="193"/>
    </row>
    <row r="19" spans="2:15" ht="15" customHeight="1" x14ac:dyDescent="0.15">
      <c r="B19" s="20" t="str">
        <f>IF(ISTEXT(Pivot!#REF!),Pivot!#REF!,B18)</f>
        <v>Region</v>
      </c>
      <c r="C19" s="20" t="str">
        <f>IF(ISTEXT(Pivot!#REF!),Pivot!#REF!,C18)</f>
        <v>Sub Region</v>
      </c>
      <c r="D19" s="20" t="str">
        <f>IF(ISTEXT(Pivot!#REF!),Pivot!#REF!,D18)</f>
        <v>Country</v>
      </c>
      <c r="E19" s="20" t="str">
        <f>IF(ISTEXT(Pivot!#REF!),Pivot!#REF!,E18)</f>
        <v>Metro</v>
      </c>
      <c r="F19" s="20" t="str">
        <f>IF(ISTEXT(Pivot!#REF!),Pivot!#REF!,"")</f>
        <v/>
      </c>
      <c r="G19" s="21" t="str">
        <f>IF(ISNUMBER(Pivot!#REF!),Pivot!#REF!,"")</f>
        <v/>
      </c>
    </row>
    <row r="20" spans="2:15" ht="15" customHeight="1" x14ac:dyDescent="0.15">
      <c r="B20" s="20" t="str">
        <f>IF(ISTEXT(Pivot!#REF!),Pivot!#REF!,B19)</f>
        <v>Region</v>
      </c>
      <c r="C20" s="20" t="str">
        <f>IF(ISTEXT(Pivot!#REF!),Pivot!#REF!,C19)</f>
        <v>Sub Region</v>
      </c>
      <c r="D20" s="20" t="str">
        <f>IF(ISTEXT(Pivot!#REF!),Pivot!#REF!,D19)</f>
        <v>Country</v>
      </c>
      <c r="E20" s="20" t="str">
        <f>IF(ISTEXT(Pivot!#REF!),Pivot!#REF!,E19)</f>
        <v>Metro</v>
      </c>
      <c r="F20" s="20" t="str">
        <f>IF(ISTEXT(Pivot!#REF!),Pivot!#REF!,"")</f>
        <v/>
      </c>
      <c r="G20" s="21" t="str">
        <f>IF(ISNUMBER(Pivot!#REF!),Pivot!#REF!,"")</f>
        <v/>
      </c>
    </row>
    <row r="21" spans="2:15" ht="15" customHeight="1" x14ac:dyDescent="0.15">
      <c r="B21" s="20" t="str">
        <f>IF(ISTEXT(Pivot!#REF!),Pivot!#REF!,B20)</f>
        <v>Region</v>
      </c>
      <c r="C21" s="20" t="str">
        <f>IF(ISTEXT(Pivot!#REF!),Pivot!#REF!,C20)</f>
        <v>Sub Region</v>
      </c>
      <c r="D21" s="20" t="str">
        <f>IF(ISTEXT(Pivot!#REF!),Pivot!#REF!,D20)</f>
        <v>Country</v>
      </c>
      <c r="E21" s="20" t="str">
        <f>IF(ISTEXT(Pivot!#REF!),Pivot!#REF!,E20)</f>
        <v>Metro</v>
      </c>
      <c r="F21" s="20" t="str">
        <f>IF(ISTEXT(Pivot!#REF!),Pivot!#REF!,"")</f>
        <v/>
      </c>
      <c r="G21" s="21" t="str">
        <f>IF(ISNUMBER(Pivot!#REF!),Pivot!#REF!,"")</f>
        <v/>
      </c>
    </row>
    <row r="22" spans="2:15" ht="15" customHeight="1" x14ac:dyDescent="0.15">
      <c r="B22" s="20" t="str">
        <f>IF(ISTEXT(Pivot!#REF!),Pivot!#REF!,B21)</f>
        <v>Region</v>
      </c>
      <c r="C22" s="20" t="str">
        <f>IF(ISTEXT(Pivot!#REF!),Pivot!#REF!,C21)</f>
        <v>Sub Region</v>
      </c>
      <c r="D22" s="20" t="str">
        <f>IF(ISTEXT(Pivot!#REF!),Pivot!#REF!,D21)</f>
        <v>Country</v>
      </c>
      <c r="E22" s="20" t="str">
        <f>IF(ISTEXT(Pivot!#REF!),Pivot!#REF!,E21)</f>
        <v>Metro</v>
      </c>
      <c r="F22" s="20" t="str">
        <f>IF(ISTEXT(Pivot!#REF!),Pivot!#REF!,"")</f>
        <v/>
      </c>
      <c r="G22" s="21" t="str">
        <f>IF(ISNUMBER(Pivot!#REF!),Pivot!#REF!,"")</f>
        <v/>
      </c>
    </row>
    <row r="23" spans="2:15" ht="15" customHeight="1" x14ac:dyDescent="0.15">
      <c r="B23" s="20" t="str">
        <f>IF(ISTEXT(Pivot!#REF!),Pivot!#REF!,B22)</f>
        <v>Region</v>
      </c>
      <c r="C23" s="20" t="str">
        <f>IF(ISTEXT(Pivot!#REF!),Pivot!#REF!,C22)</f>
        <v>Sub Region</v>
      </c>
      <c r="D23" s="20" t="str">
        <f>IF(ISTEXT(Pivot!#REF!),Pivot!#REF!,D22)</f>
        <v>Country</v>
      </c>
      <c r="E23" s="20" t="str">
        <f>IF(ISTEXT(Pivot!#REF!),Pivot!#REF!,E22)</f>
        <v>Metro</v>
      </c>
      <c r="F23" s="20" t="str">
        <f>IF(ISTEXT(Pivot!#REF!),Pivot!#REF!,"")</f>
        <v/>
      </c>
      <c r="G23" s="21" t="str">
        <f>IF(ISNUMBER(Pivot!#REF!),Pivot!#REF!,"")</f>
        <v/>
      </c>
    </row>
    <row r="24" spans="2:15" ht="15" customHeight="1" x14ac:dyDescent="0.15">
      <c r="B24" s="20" t="str">
        <f>IF(ISTEXT(Pivot!#REF!),Pivot!#REF!,B23)</f>
        <v>Region</v>
      </c>
      <c r="C24" s="20" t="str">
        <f>IF(ISTEXT(Pivot!#REF!),Pivot!#REF!,C23)</f>
        <v>Sub Region</v>
      </c>
      <c r="D24" s="20" t="str">
        <f>IF(ISTEXT(Pivot!#REF!),Pivot!#REF!,D23)</f>
        <v>Country</v>
      </c>
      <c r="E24" s="20" t="str">
        <f>IF(ISTEXT(Pivot!#REF!),Pivot!#REF!,E23)</f>
        <v>Metro</v>
      </c>
      <c r="F24" s="20" t="str">
        <f>IF(ISTEXT(Pivot!#REF!),Pivot!#REF!,"")</f>
        <v/>
      </c>
      <c r="G24" s="21" t="str">
        <f>IF(ISNUMBER(Pivot!#REF!),Pivot!#REF!,"")</f>
        <v/>
      </c>
    </row>
    <row r="25" spans="2:15" ht="15" customHeight="1" x14ac:dyDescent="0.15">
      <c r="B25" s="20" t="str">
        <f>IF(ISTEXT(Pivot!#REF!),Pivot!#REF!,B24)</f>
        <v>Region</v>
      </c>
      <c r="C25" s="20" t="str">
        <f>IF(ISTEXT(Pivot!#REF!),Pivot!#REF!,C24)</f>
        <v>Sub Region</v>
      </c>
      <c r="D25" s="20" t="str">
        <f>IF(ISTEXT(Pivot!#REF!),Pivot!#REF!,D24)</f>
        <v>Country</v>
      </c>
      <c r="E25" s="20" t="str">
        <f>IF(ISTEXT(Pivot!#REF!),Pivot!#REF!,E24)</f>
        <v>Metro</v>
      </c>
      <c r="F25" s="20" t="str">
        <f>IF(ISTEXT(Pivot!#REF!),Pivot!#REF!,"")</f>
        <v/>
      </c>
      <c r="G25" s="21" t="str">
        <f>IF(ISNUMBER(Pivot!#REF!),Pivot!#REF!,"")</f>
        <v/>
      </c>
    </row>
    <row r="26" spans="2:15" ht="15" customHeight="1" x14ac:dyDescent="0.15">
      <c r="B26" s="20" t="str">
        <f>IF(ISTEXT(Pivot!A6),Pivot!A6,B25)</f>
        <v>Europe</v>
      </c>
      <c r="C26" s="20" t="str">
        <f>IF(ISTEXT(Pivot!B6),Pivot!B6,C25)</f>
        <v>Western Europe</v>
      </c>
      <c r="D26" s="20" t="str">
        <f>IF(ISTEXT(Pivot!#REF!),Pivot!#REF!,D25)</f>
        <v>Country</v>
      </c>
      <c r="E26" s="20" t="str">
        <f>IF(ISTEXT(Pivot!#REF!),Pivot!#REF!,E25)</f>
        <v>Metro</v>
      </c>
      <c r="F26" s="20" t="str">
        <f>IF(ISTEXT(Pivot!#REF!),Pivot!#REF!,"")</f>
        <v/>
      </c>
      <c r="G26" s="21" t="str">
        <f>IF(ISNUMBER(Pivot!#REF!),Pivot!#REF!,"")</f>
        <v/>
      </c>
    </row>
    <row r="27" spans="2:15" ht="15" customHeight="1" x14ac:dyDescent="0.15">
      <c r="B27" s="20" t="str">
        <f>IF(ISTEXT(Pivot!#REF!),Pivot!#REF!,B26)</f>
        <v>Europe</v>
      </c>
      <c r="C27" s="20" t="str">
        <f>IF(ISTEXT(Pivot!#REF!),Pivot!#REF!,C26)</f>
        <v>Western Europe</v>
      </c>
      <c r="D27" s="20" t="str">
        <f>IF(ISTEXT(Pivot!#REF!),Pivot!#REF!,D26)</f>
        <v>Country</v>
      </c>
      <c r="E27" s="20" t="str">
        <f>IF(ISTEXT(Pivot!#REF!),Pivot!#REF!,E26)</f>
        <v>Metro</v>
      </c>
      <c r="F27" s="20" t="str">
        <f>IF(ISTEXT(Pivot!#REF!),Pivot!#REF!,"")</f>
        <v/>
      </c>
      <c r="G27" s="21" t="str">
        <f>IF(ISNUMBER(Pivot!#REF!),Pivot!#REF!,"")</f>
        <v/>
      </c>
    </row>
    <row r="28" spans="2:15" ht="15" customHeight="1" x14ac:dyDescent="0.15">
      <c r="B28" s="20" t="str">
        <f>IF(ISTEXT(Pivot!#REF!),Pivot!#REF!,B27)</f>
        <v>Europe</v>
      </c>
      <c r="C28" s="20" t="str">
        <f>IF(ISTEXT(Pivot!#REF!),Pivot!#REF!,C27)</f>
        <v>Western Europe</v>
      </c>
      <c r="D28" s="20" t="str">
        <f>IF(ISTEXT(Pivot!#REF!),Pivot!#REF!,D27)</f>
        <v>Country</v>
      </c>
      <c r="E28" s="20" t="str">
        <f>IF(ISTEXT(Pivot!#REF!),Pivot!#REF!,E27)</f>
        <v>Metro</v>
      </c>
      <c r="F28" s="20" t="str">
        <f>IF(ISTEXT(Pivot!#REF!),Pivot!#REF!,"")</f>
        <v/>
      </c>
      <c r="G28" s="21" t="str">
        <f>IF(ISNUMBER(Pivot!#REF!),Pivot!#REF!,"")</f>
        <v/>
      </c>
    </row>
    <row r="29" spans="2:15" ht="15" customHeight="1" x14ac:dyDescent="0.15">
      <c r="B29" s="20" t="str">
        <f>IF(ISTEXT(Pivot!#REF!),Pivot!#REF!,B28)</f>
        <v>Europe</v>
      </c>
      <c r="C29" s="20" t="str">
        <f>IF(ISTEXT(Pivot!#REF!),Pivot!#REF!,C28)</f>
        <v>Western Europe</v>
      </c>
      <c r="D29" s="20" t="str">
        <f>IF(ISTEXT(Pivot!#REF!),Pivot!#REF!,D28)</f>
        <v>Country</v>
      </c>
      <c r="E29" s="20" t="str">
        <f>IF(ISTEXT(Pivot!#REF!),Pivot!#REF!,E28)</f>
        <v>Metro</v>
      </c>
      <c r="F29" s="20" t="str">
        <f>IF(ISTEXT(Pivot!#REF!),Pivot!#REF!,"")</f>
        <v/>
      </c>
      <c r="G29" s="21" t="str">
        <f>IF(ISNUMBER(Pivot!#REF!),Pivot!#REF!,"")</f>
        <v/>
      </c>
    </row>
    <row r="30" spans="2:15" ht="15" customHeight="1" x14ac:dyDescent="0.15">
      <c r="B30" s="20" t="str">
        <f>IF(ISTEXT(Pivot!#REF!),Pivot!#REF!,B29)</f>
        <v>Europe</v>
      </c>
      <c r="C30" s="20" t="str">
        <f>IF(ISTEXT(Pivot!#REF!),Pivot!#REF!,C29)</f>
        <v>Western Europe</v>
      </c>
      <c r="D30" s="20" t="str">
        <f>IF(ISTEXT(Pivot!#REF!),Pivot!#REF!,D29)</f>
        <v>Country</v>
      </c>
      <c r="E30" s="20" t="str">
        <f>IF(ISTEXT(Pivot!#REF!),Pivot!#REF!,E29)</f>
        <v>Metro</v>
      </c>
      <c r="F30" s="20" t="str">
        <f>IF(ISTEXT(Pivot!#REF!),Pivot!#REF!,"")</f>
        <v/>
      </c>
      <c r="G30" s="21" t="str">
        <f>IF(ISNUMBER(Pivot!#REF!),Pivot!#REF!,"")</f>
        <v/>
      </c>
    </row>
    <row r="31" spans="2:15" ht="15" customHeight="1" x14ac:dyDescent="0.15">
      <c r="B31" s="20" t="str">
        <f>IF(ISTEXT(Pivot!#REF!),Pivot!#REF!,B30)</f>
        <v>Europe</v>
      </c>
      <c r="C31" s="20" t="str">
        <f>IF(ISTEXT(Pivot!#REF!),Pivot!#REF!,C30)</f>
        <v>Western Europe</v>
      </c>
      <c r="D31" s="20" t="str">
        <f>IF(ISTEXT(Pivot!#REF!),Pivot!#REF!,D30)</f>
        <v>Country</v>
      </c>
      <c r="E31" s="20" t="str">
        <f>IF(ISTEXT(Pivot!#REF!),Pivot!#REF!,E30)</f>
        <v>Metro</v>
      </c>
      <c r="F31" s="20" t="str">
        <f>IF(ISTEXT(Pivot!#REF!),Pivot!#REF!,"")</f>
        <v/>
      </c>
      <c r="G31" s="21" t="str">
        <f>IF(ISNUMBER(Pivot!#REF!),Pivot!#REF!,"")</f>
        <v/>
      </c>
    </row>
    <row r="32" spans="2:15" ht="15" customHeight="1" x14ac:dyDescent="0.15">
      <c r="B32" s="20" t="str">
        <f>IF(ISTEXT(Pivot!#REF!),Pivot!#REF!,B31)</f>
        <v>Europe</v>
      </c>
      <c r="C32" s="20" t="str">
        <f>IF(ISTEXT(Pivot!#REF!),Pivot!#REF!,C31)</f>
        <v>Western Europe</v>
      </c>
      <c r="D32" s="20" t="str">
        <f>IF(ISTEXT(Pivot!#REF!),Pivot!#REF!,D31)</f>
        <v>Country</v>
      </c>
      <c r="E32" s="20" t="str">
        <f>IF(ISTEXT(Pivot!#REF!),Pivot!#REF!,E31)</f>
        <v>Metro</v>
      </c>
      <c r="F32" s="20" t="str">
        <f>IF(ISTEXT(Pivot!#REF!),Pivot!#REF!,"")</f>
        <v/>
      </c>
      <c r="G32" s="21" t="str">
        <f>IF(ISNUMBER(Pivot!#REF!),Pivot!#REF!,"")</f>
        <v/>
      </c>
    </row>
    <row r="33" spans="2:15" ht="15" customHeight="1" x14ac:dyDescent="0.15">
      <c r="B33" s="20" t="str">
        <f>IF(ISTEXT(Pivot!#REF!),Pivot!#REF!,B32)</f>
        <v>Europe</v>
      </c>
      <c r="C33" s="20" t="str">
        <f>IF(ISTEXT(Pivot!#REF!),Pivot!#REF!,C32)</f>
        <v>Western Europe</v>
      </c>
      <c r="D33" s="20" t="str">
        <f>IF(ISTEXT(Pivot!#REF!),Pivot!#REF!,D32)</f>
        <v>Country</v>
      </c>
      <c r="E33" s="20" t="str">
        <f>IF(ISTEXT(Pivot!#REF!),Pivot!#REF!,E32)</f>
        <v>Metro</v>
      </c>
      <c r="F33" s="20" t="str">
        <f>IF(ISTEXT(Pivot!#REF!),Pivot!#REF!,"")</f>
        <v/>
      </c>
      <c r="G33" s="21" t="str">
        <f>IF(ISNUMBER(Pivot!#REF!),Pivot!#REF!,"")</f>
        <v/>
      </c>
    </row>
    <row r="34" spans="2:15" ht="15" customHeight="1" x14ac:dyDescent="0.15">
      <c r="B34" s="20" t="str">
        <f>IF(ISTEXT(Pivot!#REF!),Pivot!#REF!,B33)</f>
        <v>Europe</v>
      </c>
      <c r="C34" s="20" t="str">
        <f>IF(ISTEXT(Pivot!#REF!),Pivot!#REF!,C33)</f>
        <v>Western Europe</v>
      </c>
      <c r="D34" s="20" t="str">
        <f>IF(ISTEXT(Pivot!#REF!),Pivot!#REF!,D33)</f>
        <v>Country</v>
      </c>
      <c r="E34" s="20" t="str">
        <f>IF(ISTEXT(Pivot!#REF!),Pivot!#REF!,E33)</f>
        <v>Metro</v>
      </c>
      <c r="F34" s="20" t="str">
        <f>IF(ISTEXT(Pivot!#REF!),Pivot!#REF!,"")</f>
        <v/>
      </c>
      <c r="G34" s="21" t="str">
        <f>IF(ISNUMBER(Pivot!#REF!),Pivot!#REF!,"")</f>
        <v/>
      </c>
    </row>
    <row r="35" spans="2:15" ht="15" customHeight="1" x14ac:dyDescent="0.15">
      <c r="B35" s="20" t="str">
        <f>IF(ISTEXT(Pivot!#REF!),Pivot!#REF!,B34)</f>
        <v>Europe</v>
      </c>
      <c r="C35" s="20" t="str">
        <f>IF(ISTEXT(Pivot!#REF!),Pivot!#REF!,C34)</f>
        <v>Western Europe</v>
      </c>
      <c r="D35" s="20" t="str">
        <f>IF(ISTEXT(Pivot!#REF!),Pivot!#REF!,D34)</f>
        <v>Country</v>
      </c>
      <c r="E35" s="20" t="str">
        <f>IF(ISTEXT(Pivot!#REF!),Pivot!#REF!,E34)</f>
        <v>Metro</v>
      </c>
      <c r="F35" s="20" t="str">
        <f>IF(ISTEXT(Pivot!#REF!),Pivot!#REF!,"")</f>
        <v/>
      </c>
      <c r="G35" s="21" t="str">
        <f>IF(ISNUMBER(Pivot!#REF!),Pivot!#REF!,"")</f>
        <v/>
      </c>
      <c r="J35" s="194" t="s">
        <v>191</v>
      </c>
      <c r="K35" s="195"/>
      <c r="L35" s="195"/>
      <c r="M35" s="195"/>
      <c r="N35" s="195"/>
      <c r="O35" s="196"/>
    </row>
    <row r="36" spans="2:15" ht="15" customHeight="1" x14ac:dyDescent="0.15">
      <c r="B36" s="20" t="str">
        <f>IF(ISTEXT(Pivot!#REF!),Pivot!#REF!,B35)</f>
        <v>Europe</v>
      </c>
      <c r="C36" s="20" t="str">
        <f>IF(ISTEXT(Pivot!#REF!),Pivot!#REF!,C35)</f>
        <v>Western Europe</v>
      </c>
      <c r="D36" s="20" t="str">
        <f>IF(ISTEXT(Pivot!#REF!),Pivot!#REF!,D35)</f>
        <v>Country</v>
      </c>
      <c r="E36" s="20" t="str">
        <f>IF(ISTEXT(Pivot!#REF!),Pivot!#REF!,E35)</f>
        <v>Metro</v>
      </c>
      <c r="F36" s="20" t="str">
        <f>IF(ISTEXT(Pivot!#REF!),Pivot!#REF!,"")</f>
        <v/>
      </c>
      <c r="G36" s="21" t="str">
        <f>IF(ISNUMBER(Pivot!#REF!),Pivot!#REF!,"")</f>
        <v/>
      </c>
      <c r="J36" s="197"/>
      <c r="K36" s="198"/>
      <c r="L36" s="198"/>
      <c r="M36" s="198"/>
      <c r="N36" s="198"/>
      <c r="O36" s="199"/>
    </row>
    <row r="37" spans="2:15" ht="45" customHeight="1" x14ac:dyDescent="0.15">
      <c r="B37" s="20" t="str">
        <f>IF(ISTEXT(Pivot!#REF!),Pivot!#REF!,B36)</f>
        <v>Europe</v>
      </c>
      <c r="C37" s="20" t="str">
        <f>IF(ISTEXT(Pivot!#REF!),Pivot!#REF!,C36)</f>
        <v>Western Europe</v>
      </c>
      <c r="D37" s="20" t="str">
        <f>IF(ISTEXT(Pivot!#REF!),Pivot!#REF!,D36)</f>
        <v>Country</v>
      </c>
      <c r="E37" s="20" t="str">
        <f>IF(ISTEXT(Pivot!#REF!),Pivot!#REF!,E36)</f>
        <v>Metro</v>
      </c>
      <c r="F37" s="20" t="str">
        <f>IF(ISTEXT(Pivot!#REF!),Pivot!#REF!,"")</f>
        <v/>
      </c>
      <c r="G37" s="21" t="str">
        <f>IF(ISNUMBER(Pivot!#REF!),Pivot!#REF!,"")</f>
        <v/>
      </c>
      <c r="J37" s="166" t="s">
        <v>195</v>
      </c>
      <c r="K37" s="167"/>
      <c r="L37" s="168"/>
    </row>
    <row r="38" spans="2:15" ht="15" customHeight="1" x14ac:dyDescent="0.15">
      <c r="B38" s="20" t="str">
        <f>IF(ISTEXT(Pivot!#REF!),Pivot!#REF!,B37)</f>
        <v>Europe</v>
      </c>
      <c r="C38" s="20" t="str">
        <f>IF(ISTEXT(Pivot!#REF!),Pivot!#REF!,C37)</f>
        <v>Western Europe</v>
      </c>
      <c r="D38" s="20" t="str">
        <f>IF(ISTEXT(Pivot!#REF!),Pivot!#REF!,D37)</f>
        <v>Country</v>
      </c>
      <c r="E38" s="20" t="str">
        <f>IF(ISTEXT(Pivot!#REF!),Pivot!#REF!,E37)</f>
        <v>Metro</v>
      </c>
      <c r="F38" s="20" t="str">
        <f>IF(ISTEXT(Pivot!#REF!),Pivot!#REF!,"")</f>
        <v/>
      </c>
      <c r="G38" s="21" t="str">
        <f>IF(ISNUMBER(Pivot!#REF!),Pivot!#REF!,"")</f>
        <v/>
      </c>
    </row>
    <row r="39" spans="2:15" ht="15" customHeight="1" x14ac:dyDescent="0.15">
      <c r="B39" s="20" t="str">
        <f>IF(ISTEXT(Pivot!#REF!),Pivot!#REF!,B38)</f>
        <v>Europe</v>
      </c>
      <c r="C39" s="20" t="str">
        <f>IF(ISTEXT(Pivot!#REF!),Pivot!#REF!,C38)</f>
        <v>Western Europe</v>
      </c>
      <c r="D39" s="20" t="str">
        <f>IF(ISTEXT(Pivot!#REF!),Pivot!#REF!,D38)</f>
        <v>Country</v>
      </c>
      <c r="E39" s="20" t="str">
        <f>IF(ISTEXT(Pivot!#REF!),Pivot!#REF!,E38)</f>
        <v>Metro</v>
      </c>
      <c r="F39" s="20" t="str">
        <f>IF(ISTEXT(Pivot!#REF!),Pivot!#REF!,"")</f>
        <v/>
      </c>
      <c r="G39" s="21" t="str">
        <f>IF(ISNUMBER(Pivot!#REF!),Pivot!#REF!,"")</f>
        <v/>
      </c>
    </row>
    <row r="40" spans="2:15" ht="15" customHeight="1" x14ac:dyDescent="0.15">
      <c r="B40" s="20" t="str">
        <f>IF(ISTEXT(Pivot!A7),Pivot!A7,B39)</f>
        <v>Europe</v>
      </c>
      <c r="C40" s="20" t="str">
        <f>IF(ISTEXT(Pivot!B7),Pivot!B7,C39)</f>
        <v>Western Europe</v>
      </c>
      <c r="D40" s="20" t="str">
        <f>IF(ISTEXT(Pivot!C6),Pivot!C6,D39)</f>
        <v>Netherlands</v>
      </c>
      <c r="E40" s="20" t="str">
        <f>IF(ISTEXT(Pivot!D6),Pivot!D6,E39)</f>
        <v>Amsterdam</v>
      </c>
      <c r="F40" s="20" t="str">
        <f>IF(ISTEXT(Pivot!E6),Pivot!E6,"")</f>
        <v>JTD</v>
      </c>
      <c r="G40" s="21">
        <f>IF(ISNUMBER(Pivot!L6),Pivot!L6,"")</f>
        <v>2775.0000000000005</v>
      </c>
    </row>
    <row r="41" spans="2:15" ht="15" customHeight="1" x14ac:dyDescent="0.15">
      <c r="B41" s="20" t="str">
        <f>IF(ISTEXT(Pivot!A8),Pivot!A8,B40)</f>
        <v>Europe</v>
      </c>
      <c r="C41" s="20" t="str">
        <f>IF(ISTEXT(Pivot!B8),Pivot!B8,C40)</f>
        <v>Western Europe</v>
      </c>
      <c r="D41" s="20" t="str">
        <f>IF(ISTEXT(Pivot!C7),Pivot!C7,D40)</f>
        <v>Netherlands</v>
      </c>
      <c r="E41" s="20" t="str">
        <f>IF(ISTEXT(Pivot!D7),Pivot!D7,E40)</f>
        <v>Amsterdam</v>
      </c>
      <c r="F41" s="20" t="str">
        <f>IF(ISTEXT(Pivot!E7),Pivot!E7,"")</f>
        <v>XZN</v>
      </c>
      <c r="G41" s="21">
        <f>IF(ISNUMBER(Pivot!L7),Pivot!L7,"")</f>
        <v>817</v>
      </c>
    </row>
    <row r="42" spans="2:15" ht="15" customHeight="1" x14ac:dyDescent="0.15">
      <c r="B42" s="20" t="str">
        <f>IF(ISTEXT(Pivot!A9),Pivot!A9,B41)</f>
        <v>Europe</v>
      </c>
      <c r="C42" s="20" t="str">
        <f>IF(ISTEXT(Pivot!B9),Pivot!B9,C41)</f>
        <v>Western Europe</v>
      </c>
      <c r="D42" s="20" t="str">
        <f>IF(ISTEXT(Pivot!C8),Pivot!C8,D41)</f>
        <v>Netherlands</v>
      </c>
      <c r="E42" s="20" t="str">
        <f>IF(ISTEXT(Pivot!D8),Pivot!D8,E41)</f>
        <v>Amsterdam</v>
      </c>
      <c r="F42" s="20" t="str">
        <f>IF(ISTEXT(Pivot!E8),Pivot!E8,"")</f>
        <v>GLA</v>
      </c>
      <c r="G42" s="21">
        <f>IF(ISNUMBER(Pivot!L8),Pivot!L8,"")</f>
        <v>825</v>
      </c>
    </row>
    <row r="43" spans="2:15" ht="15" customHeight="1" x14ac:dyDescent="0.15">
      <c r="B43" s="20" t="str">
        <f>IF(ISTEXT(Pivot!A10),Pivot!A10,B42)</f>
        <v>Europe</v>
      </c>
      <c r="C43" s="20" t="str">
        <f>IF(ISTEXT(Pivot!B10),Pivot!B10,C42)</f>
        <v>Western Europe</v>
      </c>
      <c r="D43" s="20" t="str">
        <f>IF(ISTEXT(Pivot!C9),Pivot!C9,D42)</f>
        <v>Netherlands</v>
      </c>
      <c r="E43" s="20" t="str">
        <f>IF(ISTEXT(Pivot!D9),Pivot!D9,E42)</f>
        <v>Amsterdam</v>
      </c>
      <c r="F43" s="20" t="str">
        <f>IF(ISTEXT(Pivot!E9),Pivot!E9,"")</f>
        <v>ZTI</v>
      </c>
      <c r="G43" s="21">
        <f>IF(ISNUMBER(Pivot!L9),Pivot!L9,"")</f>
        <v>1632.5301204819277</v>
      </c>
    </row>
    <row r="44" spans="2:15" ht="15" customHeight="1" x14ac:dyDescent="0.15">
      <c r="B44" s="20" t="str">
        <f>IF(ISTEXT(Pivot!A11),Pivot!A11,B43)</f>
        <v>Europe</v>
      </c>
      <c r="C44" s="20" t="str">
        <f>IF(ISTEXT(Pivot!B11),Pivot!B11,C43)</f>
        <v>Western Europe</v>
      </c>
      <c r="D44" s="20" t="str">
        <f>IF(ISTEXT(Pivot!C10),Pivot!C10,D43)</f>
        <v>Netherlands</v>
      </c>
      <c r="E44" s="20" t="str">
        <f>IF(ISTEXT(Pivot!D10),Pivot!D10,E43)</f>
        <v>Amsterdam</v>
      </c>
      <c r="F44" s="20" t="str">
        <f>IF(ISTEXT(Pivot!E10),Pivot!E10,"")</f>
        <v>YEI</v>
      </c>
      <c r="G44" s="21">
        <f>IF(ISNUMBER(Pivot!L10),Pivot!L10,"")</f>
        <v>1416</v>
      </c>
    </row>
    <row r="45" spans="2:15" ht="15" customHeight="1" x14ac:dyDescent="0.15">
      <c r="B45" s="20" t="str">
        <f>IF(ISTEXT(Pivot!#REF!),Pivot!#REF!,B44)</f>
        <v>Europe</v>
      </c>
      <c r="C45" s="20" t="str">
        <f>IF(ISTEXT(Pivot!#REF!),Pivot!#REF!,C44)</f>
        <v>Western Europe</v>
      </c>
      <c r="D45" s="20" t="str">
        <f>IF(ISTEXT(Pivot!C11),Pivot!C11,D44)</f>
        <v>Netherlands</v>
      </c>
      <c r="E45" s="20" t="str">
        <f>IF(ISTEXT(Pivot!D11),Pivot!D11,E44)</f>
        <v>Amsterdam Total</v>
      </c>
      <c r="F45" s="20" t="str">
        <f>IF(ISTEXT(Pivot!E11),Pivot!E11,"")</f>
        <v/>
      </c>
      <c r="G45" s="21">
        <f>IF(ISNUMBER(Pivot!L11),Pivot!L11,"")</f>
        <v>1493.1060240963857</v>
      </c>
    </row>
    <row r="46" spans="2:15" ht="15" customHeight="1" x14ac:dyDescent="0.15">
      <c r="B46" s="20" t="str">
        <f>IF(ISTEXT(Pivot!#REF!),Pivot!#REF!,B45)</f>
        <v>Europe</v>
      </c>
      <c r="C46" s="20" t="str">
        <f>IF(ISTEXT(Pivot!#REF!),Pivot!#REF!,C45)</f>
        <v>Western Europe</v>
      </c>
      <c r="D46" s="20" t="str">
        <f>IF(ISTEXT(Pivot!#REF!),Pivot!#REF!,D45)</f>
        <v>Netherlands</v>
      </c>
      <c r="E46" s="20" t="str">
        <f>IF(ISTEXT(Pivot!#REF!),Pivot!#REF!,E45)</f>
        <v>Amsterdam Total</v>
      </c>
      <c r="F46" s="20" t="str">
        <f>IF(ISTEXT(Pivot!#REF!),Pivot!#REF!,"")</f>
        <v/>
      </c>
      <c r="G46" s="21" t="str">
        <f>IF(ISNUMBER(Pivot!#REF!),Pivot!#REF!,"")</f>
        <v/>
      </c>
    </row>
    <row r="47" spans="2:15" ht="15" customHeight="1" x14ac:dyDescent="0.15">
      <c r="B47" s="20" t="str">
        <f>IF(ISTEXT(Pivot!#REF!),Pivot!#REF!,B46)</f>
        <v>Europe</v>
      </c>
      <c r="C47" s="20" t="str">
        <f>IF(ISTEXT(Pivot!#REF!),Pivot!#REF!,C46)</f>
        <v>Western Europe</v>
      </c>
      <c r="D47" s="20" t="str">
        <f>IF(ISTEXT(Pivot!#REF!),Pivot!#REF!,D46)</f>
        <v>Netherlands</v>
      </c>
      <c r="E47" s="20" t="str">
        <f>IF(ISTEXT(Pivot!#REF!),Pivot!#REF!,E46)</f>
        <v>Amsterdam Total</v>
      </c>
      <c r="F47" s="20" t="str">
        <f>IF(ISTEXT(Pivot!#REF!),Pivot!#REF!,"")</f>
        <v/>
      </c>
      <c r="G47" s="21" t="str">
        <f>IF(ISNUMBER(Pivot!#REF!),Pivot!#REF!,"")</f>
        <v/>
      </c>
    </row>
    <row r="48" spans="2:15" ht="15" customHeight="1" x14ac:dyDescent="0.15">
      <c r="B48" s="20" t="str">
        <f>IF(ISTEXT(Pivot!#REF!),Pivot!#REF!,B47)</f>
        <v>Europe</v>
      </c>
      <c r="C48" s="20" t="str">
        <f>IF(ISTEXT(Pivot!#REF!),Pivot!#REF!,C47)</f>
        <v>Western Europe</v>
      </c>
      <c r="D48" s="20" t="str">
        <f>IF(ISTEXT(Pivot!#REF!),Pivot!#REF!,D47)</f>
        <v>Netherlands</v>
      </c>
      <c r="E48" s="20" t="str">
        <f>IF(ISTEXT(Pivot!#REF!),Pivot!#REF!,E47)</f>
        <v>Amsterdam Total</v>
      </c>
      <c r="F48" s="20" t="str">
        <f>IF(ISTEXT(Pivot!#REF!),Pivot!#REF!,"")</f>
        <v/>
      </c>
      <c r="G48" s="21" t="str">
        <f>IF(ISNUMBER(Pivot!#REF!),Pivot!#REF!,"")</f>
        <v/>
      </c>
    </row>
    <row r="49" spans="2:7" ht="15" customHeight="1" x14ac:dyDescent="0.15">
      <c r="B49" s="20" t="str">
        <f>IF(ISTEXT(Pivot!#REF!),Pivot!#REF!,B48)</f>
        <v>Europe</v>
      </c>
      <c r="C49" s="20" t="str">
        <f>IF(ISTEXT(Pivot!#REF!),Pivot!#REF!,C48)</f>
        <v>Western Europe</v>
      </c>
      <c r="D49" s="20" t="str">
        <f>IF(ISTEXT(Pivot!#REF!),Pivot!#REF!,D48)</f>
        <v>Netherlands</v>
      </c>
      <c r="E49" s="20" t="str">
        <f>IF(ISTEXT(Pivot!#REF!),Pivot!#REF!,E48)</f>
        <v>Amsterdam Total</v>
      </c>
      <c r="F49" s="20" t="str">
        <f>IF(ISTEXT(Pivot!#REF!),Pivot!#REF!,"")</f>
        <v/>
      </c>
      <c r="G49" s="21" t="str">
        <f>IF(ISNUMBER(Pivot!#REF!),Pivot!#REF!,"")</f>
        <v/>
      </c>
    </row>
    <row r="50" spans="2:7" ht="15" customHeight="1" x14ac:dyDescent="0.15">
      <c r="B50" s="20" t="str">
        <f>IF(ISTEXT(Pivot!#REF!),Pivot!#REF!,B49)</f>
        <v>Europe</v>
      </c>
      <c r="C50" s="20" t="str">
        <f>IF(ISTEXT(Pivot!#REF!),Pivot!#REF!,C49)</f>
        <v>Western Europe</v>
      </c>
      <c r="D50" s="20" t="str">
        <f>IF(ISTEXT(Pivot!#REF!),Pivot!#REF!,D49)</f>
        <v>Netherlands</v>
      </c>
      <c r="E50" s="20" t="str">
        <f>IF(ISTEXT(Pivot!#REF!),Pivot!#REF!,E49)</f>
        <v>Amsterdam Total</v>
      </c>
      <c r="F50" s="20" t="str">
        <f>IF(ISTEXT(Pivot!#REF!),Pivot!#REF!,"")</f>
        <v/>
      </c>
      <c r="G50" s="21" t="str">
        <f>IF(ISNUMBER(Pivot!#REF!),Pivot!#REF!,"")</f>
        <v/>
      </c>
    </row>
    <row r="51" spans="2:7" ht="15" customHeight="1" x14ac:dyDescent="0.15">
      <c r="B51" s="20" t="str">
        <f>IF(ISTEXT(Pivot!#REF!),Pivot!#REF!,B50)</f>
        <v>Europe</v>
      </c>
      <c r="C51" s="20" t="str">
        <f>IF(ISTEXT(Pivot!#REF!),Pivot!#REF!,C50)</f>
        <v>Western Europe</v>
      </c>
      <c r="D51" s="20" t="str">
        <f>IF(ISTEXT(Pivot!#REF!),Pivot!#REF!,D50)</f>
        <v>Netherlands</v>
      </c>
      <c r="E51" s="20" t="str">
        <f>IF(ISTEXT(Pivot!#REF!),Pivot!#REF!,E50)</f>
        <v>Amsterdam Total</v>
      </c>
      <c r="F51" s="20" t="str">
        <f>IF(ISTEXT(Pivot!#REF!),Pivot!#REF!,"")</f>
        <v/>
      </c>
      <c r="G51" s="21" t="str">
        <f>IF(ISNUMBER(Pivot!#REF!),Pivot!#REF!,"")</f>
        <v/>
      </c>
    </row>
    <row r="52" spans="2:7" ht="15" customHeight="1" x14ac:dyDescent="0.15">
      <c r="B52" s="20" t="str">
        <f>IF(ISTEXT(Pivot!#REF!),Pivot!#REF!,B51)</f>
        <v>Europe</v>
      </c>
      <c r="C52" s="20" t="str">
        <f>IF(ISTEXT(Pivot!#REF!),Pivot!#REF!,C51)</f>
        <v>Western Europe</v>
      </c>
      <c r="D52" s="20" t="str">
        <f>IF(ISTEXT(Pivot!#REF!),Pivot!#REF!,D51)</f>
        <v>Netherlands</v>
      </c>
      <c r="E52" s="20" t="str">
        <f>IF(ISTEXT(Pivot!#REF!),Pivot!#REF!,E51)</f>
        <v>Amsterdam Total</v>
      </c>
      <c r="F52" s="20" t="str">
        <f>IF(ISTEXT(Pivot!#REF!),Pivot!#REF!,"")</f>
        <v/>
      </c>
      <c r="G52" s="21" t="str">
        <f>IF(ISNUMBER(Pivot!#REF!),Pivot!#REF!,"")</f>
        <v/>
      </c>
    </row>
    <row r="53" spans="2:7" ht="15" customHeight="1" x14ac:dyDescent="0.15">
      <c r="B53" s="20" t="str">
        <f>IF(ISTEXT(Pivot!#REF!),Pivot!#REF!,B52)</f>
        <v>Europe</v>
      </c>
      <c r="C53" s="20" t="str">
        <f>IF(ISTEXT(Pivot!#REF!),Pivot!#REF!,C52)</f>
        <v>Western Europe</v>
      </c>
      <c r="D53" s="20" t="str">
        <f>IF(ISTEXT(Pivot!#REF!),Pivot!#REF!,D52)</f>
        <v>Netherlands</v>
      </c>
      <c r="E53" s="20" t="str">
        <f>IF(ISTEXT(Pivot!#REF!),Pivot!#REF!,E52)</f>
        <v>Amsterdam Total</v>
      </c>
      <c r="F53" s="20" t="str">
        <f>IF(ISTEXT(Pivot!#REF!),Pivot!#REF!,"")</f>
        <v/>
      </c>
      <c r="G53" s="21" t="str">
        <f>IF(ISNUMBER(Pivot!#REF!),Pivot!#REF!,"")</f>
        <v/>
      </c>
    </row>
    <row r="54" spans="2:7" ht="15" customHeight="1" x14ac:dyDescent="0.15">
      <c r="B54" s="20" t="str">
        <f>IF(ISTEXT(Pivot!#REF!),Pivot!#REF!,B53)</f>
        <v>Europe</v>
      </c>
      <c r="C54" s="20" t="str">
        <f>IF(ISTEXT(Pivot!#REF!),Pivot!#REF!,C53)</f>
        <v>Western Europe</v>
      </c>
      <c r="D54" s="20" t="str">
        <f>IF(ISTEXT(Pivot!#REF!),Pivot!#REF!,D53)</f>
        <v>Netherlands</v>
      </c>
      <c r="E54" s="20" t="str">
        <f>IF(ISTEXT(Pivot!#REF!),Pivot!#REF!,E53)</f>
        <v>Amsterdam Total</v>
      </c>
      <c r="F54" s="20" t="str">
        <f>IF(ISTEXT(Pivot!#REF!),Pivot!#REF!,"")</f>
        <v/>
      </c>
      <c r="G54" s="21" t="str">
        <f>IF(ISNUMBER(Pivot!#REF!),Pivot!#REF!,"")</f>
        <v/>
      </c>
    </row>
    <row r="55" spans="2:7" ht="15" customHeight="1" x14ac:dyDescent="0.15">
      <c r="B55" s="20" t="str">
        <f>IF(ISTEXT(Pivot!#REF!),Pivot!#REF!,B54)</f>
        <v>Europe</v>
      </c>
      <c r="C55" s="20" t="str">
        <f>IF(ISTEXT(Pivot!#REF!),Pivot!#REF!,C54)</f>
        <v>Western Europe</v>
      </c>
      <c r="D55" s="20" t="str">
        <f>IF(ISTEXT(Pivot!#REF!),Pivot!#REF!,D54)</f>
        <v>Netherlands</v>
      </c>
      <c r="E55" s="20" t="str">
        <f>IF(ISTEXT(Pivot!#REF!),Pivot!#REF!,E54)</f>
        <v>Amsterdam Total</v>
      </c>
      <c r="F55" s="20" t="str">
        <f>IF(ISTEXT(Pivot!#REF!),Pivot!#REF!,"")</f>
        <v/>
      </c>
      <c r="G55" s="21" t="str">
        <f>IF(ISNUMBER(Pivot!#REF!),Pivot!#REF!,"")</f>
        <v/>
      </c>
    </row>
    <row r="56" spans="2:7" ht="15" customHeight="1" x14ac:dyDescent="0.15">
      <c r="B56" s="20" t="str">
        <f>IF(ISTEXT(Pivot!#REF!),Pivot!#REF!,B55)</f>
        <v>Europe</v>
      </c>
      <c r="C56" s="20" t="str">
        <f>IF(ISTEXT(Pivot!#REF!),Pivot!#REF!,C55)</f>
        <v>Western Europe</v>
      </c>
      <c r="D56" s="20" t="str">
        <f>IF(ISTEXT(Pivot!#REF!),Pivot!#REF!,D55)</f>
        <v>Netherlands</v>
      </c>
      <c r="E56" s="20" t="str">
        <f>IF(ISTEXT(Pivot!#REF!),Pivot!#REF!,E55)</f>
        <v>Amsterdam Total</v>
      </c>
      <c r="F56" s="20" t="str">
        <f>IF(ISTEXT(Pivot!#REF!),Pivot!#REF!,"")</f>
        <v/>
      </c>
      <c r="G56" s="21" t="str">
        <f>IF(ISNUMBER(Pivot!#REF!),Pivot!#REF!,"")</f>
        <v/>
      </c>
    </row>
    <row r="57" spans="2:7" ht="15" customHeight="1" x14ac:dyDescent="0.15">
      <c r="B57" s="20" t="str">
        <f>IF(ISTEXT(Pivot!#REF!),Pivot!#REF!,B56)</f>
        <v>Europe</v>
      </c>
      <c r="C57" s="20" t="str">
        <f>IF(ISTEXT(Pivot!#REF!),Pivot!#REF!,C56)</f>
        <v>Western Europe</v>
      </c>
      <c r="D57" s="20" t="str">
        <f>IF(ISTEXT(Pivot!#REF!),Pivot!#REF!,D56)</f>
        <v>Netherlands</v>
      </c>
      <c r="E57" s="20" t="str">
        <f>IF(ISTEXT(Pivot!#REF!),Pivot!#REF!,E56)</f>
        <v>Amsterdam Total</v>
      </c>
      <c r="F57" s="20" t="str">
        <f>IF(ISTEXT(Pivot!#REF!),Pivot!#REF!,"")</f>
        <v/>
      </c>
      <c r="G57" s="21" t="str">
        <f>IF(ISNUMBER(Pivot!#REF!),Pivot!#REF!,"")</f>
        <v/>
      </c>
    </row>
    <row r="58" spans="2:7" ht="15" customHeight="1" x14ac:dyDescent="0.15">
      <c r="B58" s="20" t="str">
        <f>IF(ISTEXT(Pivot!#REF!),Pivot!#REF!,B57)</f>
        <v>Europe</v>
      </c>
      <c r="C58" s="20" t="str">
        <f>IF(ISTEXT(Pivot!#REF!),Pivot!#REF!,C57)</f>
        <v>Western Europe</v>
      </c>
      <c r="D58" s="20" t="str">
        <f>IF(ISTEXT(Pivot!#REF!),Pivot!#REF!,D57)</f>
        <v>Netherlands</v>
      </c>
      <c r="E58" s="20" t="str">
        <f>IF(ISTEXT(Pivot!#REF!),Pivot!#REF!,E57)</f>
        <v>Amsterdam Total</v>
      </c>
      <c r="F58" s="20" t="str">
        <f>IF(ISTEXT(Pivot!#REF!),Pivot!#REF!,"")</f>
        <v/>
      </c>
      <c r="G58" s="21" t="str">
        <f>IF(ISNUMBER(Pivot!#REF!),Pivot!#REF!,"")</f>
        <v/>
      </c>
    </row>
    <row r="59" spans="2:7" ht="15" customHeight="1" x14ac:dyDescent="0.15">
      <c r="B59" s="20" t="str">
        <f>IF(ISTEXT(Pivot!#REF!),Pivot!#REF!,B58)</f>
        <v>Europe</v>
      </c>
      <c r="C59" s="20" t="str">
        <f>IF(ISTEXT(Pivot!#REF!),Pivot!#REF!,C58)</f>
        <v>Western Europe</v>
      </c>
      <c r="D59" s="20" t="str">
        <f>IF(ISTEXT(Pivot!#REF!),Pivot!#REF!,D58)</f>
        <v>Netherlands</v>
      </c>
      <c r="E59" s="20" t="str">
        <f>IF(ISTEXT(Pivot!#REF!),Pivot!#REF!,E58)</f>
        <v>Amsterdam Total</v>
      </c>
      <c r="F59" s="20" t="str">
        <f>IF(ISTEXT(Pivot!#REF!),Pivot!#REF!,"")</f>
        <v/>
      </c>
      <c r="G59" s="21" t="str">
        <f>IF(ISNUMBER(Pivot!#REF!),Pivot!#REF!,"")</f>
        <v/>
      </c>
    </row>
    <row r="60" spans="2:7" ht="15" customHeight="1" x14ac:dyDescent="0.15">
      <c r="B60" s="20" t="str">
        <f>IF(ISTEXT(Pivot!#REF!),Pivot!#REF!,B59)</f>
        <v>Europe</v>
      </c>
      <c r="C60" s="20" t="str">
        <f>IF(ISTEXT(Pivot!#REF!),Pivot!#REF!,C59)</f>
        <v>Western Europe</v>
      </c>
      <c r="D60" s="20" t="str">
        <f>IF(ISTEXT(Pivot!#REF!),Pivot!#REF!,D59)</f>
        <v>Netherlands</v>
      </c>
      <c r="E60" s="20" t="str">
        <f>IF(ISTEXT(Pivot!#REF!),Pivot!#REF!,E59)</f>
        <v>Amsterdam Total</v>
      </c>
      <c r="F60" s="20" t="str">
        <f>IF(ISTEXT(Pivot!#REF!),Pivot!#REF!,"")</f>
        <v/>
      </c>
      <c r="G60" s="21" t="str">
        <f>IF(ISNUMBER(Pivot!#REF!),Pivot!#REF!,"")</f>
        <v/>
      </c>
    </row>
    <row r="61" spans="2:7" ht="15" customHeight="1" x14ac:dyDescent="0.15">
      <c r="B61" s="20" t="str">
        <f>IF(ISTEXT(Pivot!#REF!),Pivot!#REF!,B60)</f>
        <v>Europe</v>
      </c>
      <c r="C61" s="20" t="str">
        <f>IF(ISTEXT(Pivot!#REF!),Pivot!#REF!,C60)</f>
        <v>Western Europe</v>
      </c>
      <c r="D61" s="20" t="str">
        <f>IF(ISTEXT(Pivot!#REF!),Pivot!#REF!,D60)</f>
        <v>Netherlands</v>
      </c>
      <c r="E61" s="20" t="str">
        <f>IF(ISTEXT(Pivot!#REF!),Pivot!#REF!,E60)</f>
        <v>Amsterdam Total</v>
      </c>
      <c r="F61" s="20" t="str">
        <f>IF(ISTEXT(Pivot!#REF!),Pivot!#REF!,"")</f>
        <v/>
      </c>
      <c r="G61" s="21" t="str">
        <f>IF(ISNUMBER(Pivot!#REF!),Pivot!#REF!,"")</f>
        <v/>
      </c>
    </row>
    <row r="62" spans="2:7" ht="15" customHeight="1" x14ac:dyDescent="0.15">
      <c r="B62" s="20" t="str">
        <f>IF(ISTEXT(Pivot!#REF!),Pivot!#REF!,B61)</f>
        <v>Europe</v>
      </c>
      <c r="C62" s="20" t="str">
        <f>IF(ISTEXT(Pivot!#REF!),Pivot!#REF!,C61)</f>
        <v>Western Europe</v>
      </c>
      <c r="D62" s="20" t="str">
        <f>IF(ISTEXT(Pivot!#REF!),Pivot!#REF!,D61)</f>
        <v>Netherlands</v>
      </c>
      <c r="E62" s="20" t="str">
        <f>IF(ISTEXT(Pivot!#REF!),Pivot!#REF!,E61)</f>
        <v>Amsterdam Total</v>
      </c>
      <c r="F62" s="20" t="str">
        <f>IF(ISTEXT(Pivot!#REF!),Pivot!#REF!,"")</f>
        <v/>
      </c>
      <c r="G62" s="21" t="str">
        <f>IF(ISNUMBER(Pivot!#REF!),Pivot!#REF!,"")</f>
        <v/>
      </c>
    </row>
    <row r="63" spans="2:7" ht="15" customHeight="1" x14ac:dyDescent="0.15">
      <c r="B63" s="20" t="str">
        <f>IF(ISTEXT(Pivot!A12),Pivot!A12,B62)</f>
        <v>U.S. &amp; Canada</v>
      </c>
      <c r="C63" s="20" t="str">
        <f>IF(ISTEXT(Pivot!B12),Pivot!B12,C62)</f>
        <v>U.S. &amp; Canada</v>
      </c>
      <c r="D63" s="20" t="str">
        <f>IF(ISTEXT(Pivot!C12),Pivot!C12,D62)</f>
        <v>United States</v>
      </c>
      <c r="E63" s="20" t="str">
        <f>IF(ISTEXT(Pivot!#REF!),Pivot!#REF!,E62)</f>
        <v>Amsterdam Total</v>
      </c>
      <c r="F63" s="20" t="str">
        <f>IF(ISTEXT(Pivot!#REF!),Pivot!#REF!,"")</f>
        <v/>
      </c>
      <c r="G63" s="21" t="str">
        <f>IF(ISNUMBER(Pivot!#REF!),Pivot!#REF!,"")</f>
        <v/>
      </c>
    </row>
    <row r="64" spans="2:7" ht="15" customHeight="1" x14ac:dyDescent="0.15">
      <c r="B64" s="20" t="str">
        <f>IF(ISTEXT(Pivot!#REF!),Pivot!#REF!,B63)</f>
        <v>U.S. &amp; Canada</v>
      </c>
      <c r="C64" s="20" t="str">
        <f>IF(ISTEXT(Pivot!#REF!),Pivot!#REF!,C63)</f>
        <v>U.S. &amp; Canada</v>
      </c>
      <c r="D64" s="20" t="str">
        <f>IF(ISTEXT(Pivot!#REF!),Pivot!#REF!,D63)</f>
        <v>United States</v>
      </c>
      <c r="E64" s="20" t="str">
        <f>IF(ISTEXT(Pivot!#REF!),Pivot!#REF!,E63)</f>
        <v>Amsterdam Total</v>
      </c>
      <c r="F64" s="20" t="str">
        <f>IF(ISTEXT(Pivot!#REF!),Pivot!#REF!,"")</f>
        <v/>
      </c>
      <c r="G64" s="21" t="str">
        <f>IF(ISNUMBER(Pivot!#REF!),Pivot!#REF!,"")</f>
        <v/>
      </c>
    </row>
    <row r="65" spans="2:7" ht="15" customHeight="1" x14ac:dyDescent="0.15">
      <c r="B65" s="20" t="str">
        <f>IF(ISTEXT(Pivot!#REF!),Pivot!#REF!,B64)</f>
        <v>U.S. &amp; Canada</v>
      </c>
      <c r="C65" s="20" t="str">
        <f>IF(ISTEXT(Pivot!#REF!),Pivot!#REF!,C64)</f>
        <v>U.S. &amp; Canada</v>
      </c>
      <c r="D65" s="20" t="str">
        <f>IF(ISTEXT(Pivot!#REF!),Pivot!#REF!,D64)</f>
        <v>United States</v>
      </c>
      <c r="E65" s="20" t="str">
        <f>IF(ISTEXT(Pivot!#REF!),Pivot!#REF!,E64)</f>
        <v>Amsterdam Total</v>
      </c>
      <c r="F65" s="20" t="str">
        <f>IF(ISTEXT(Pivot!#REF!),Pivot!#REF!,"")</f>
        <v/>
      </c>
      <c r="G65" s="21" t="str">
        <f>IF(ISNUMBER(Pivot!#REF!),Pivot!#REF!,"")</f>
        <v/>
      </c>
    </row>
    <row r="66" spans="2:7" ht="15" customHeight="1" x14ac:dyDescent="0.15">
      <c r="B66" s="20" t="str">
        <f>IF(ISTEXT(Pivot!#REF!),Pivot!#REF!,B65)</f>
        <v>U.S. &amp; Canada</v>
      </c>
      <c r="C66" s="20" t="str">
        <f>IF(ISTEXT(Pivot!#REF!),Pivot!#REF!,C65)</f>
        <v>U.S. &amp; Canada</v>
      </c>
      <c r="D66" s="20" t="str">
        <f>IF(ISTEXT(Pivot!#REF!),Pivot!#REF!,D65)</f>
        <v>United States</v>
      </c>
      <c r="E66" s="20" t="str">
        <f>IF(ISTEXT(Pivot!#REF!),Pivot!#REF!,E65)</f>
        <v>Amsterdam Total</v>
      </c>
      <c r="F66" s="20" t="str">
        <f>IF(ISTEXT(Pivot!#REF!),Pivot!#REF!,"")</f>
        <v/>
      </c>
      <c r="G66" s="21" t="str">
        <f>IF(ISNUMBER(Pivot!#REF!),Pivot!#REF!,"")</f>
        <v/>
      </c>
    </row>
    <row r="67" spans="2:7" ht="15" customHeight="1" x14ac:dyDescent="0.15">
      <c r="B67" s="20" t="str">
        <f>IF(ISTEXT(Pivot!#REF!),Pivot!#REF!,B66)</f>
        <v>U.S. &amp; Canada</v>
      </c>
      <c r="C67" s="20" t="str">
        <f>IF(ISTEXT(Pivot!#REF!),Pivot!#REF!,C66)</f>
        <v>U.S. &amp; Canada</v>
      </c>
      <c r="D67" s="20" t="str">
        <f>IF(ISTEXT(Pivot!#REF!),Pivot!#REF!,D66)</f>
        <v>United States</v>
      </c>
      <c r="E67" s="20" t="str">
        <f>IF(ISTEXT(Pivot!#REF!),Pivot!#REF!,E66)</f>
        <v>Amsterdam Total</v>
      </c>
      <c r="F67" s="20" t="str">
        <f>IF(ISTEXT(Pivot!#REF!),Pivot!#REF!,"")</f>
        <v/>
      </c>
      <c r="G67" s="21" t="str">
        <f>IF(ISNUMBER(Pivot!#REF!),Pivot!#REF!,"")</f>
        <v/>
      </c>
    </row>
    <row r="68" spans="2:7" ht="15" customHeight="1" x14ac:dyDescent="0.15">
      <c r="B68" s="20" t="str">
        <f>IF(ISTEXT(Pivot!#REF!),Pivot!#REF!,B67)</f>
        <v>U.S. &amp; Canada</v>
      </c>
      <c r="C68" s="20" t="str">
        <f>IF(ISTEXT(Pivot!#REF!),Pivot!#REF!,C67)</f>
        <v>U.S. &amp; Canada</v>
      </c>
      <c r="D68" s="20" t="str">
        <f>IF(ISTEXT(Pivot!#REF!),Pivot!#REF!,D67)</f>
        <v>United States</v>
      </c>
      <c r="E68" s="20" t="str">
        <f>IF(ISTEXT(Pivot!#REF!),Pivot!#REF!,E67)</f>
        <v>Amsterdam Total</v>
      </c>
      <c r="F68" s="20" t="str">
        <f>IF(ISTEXT(Pivot!#REF!),Pivot!#REF!,"")</f>
        <v/>
      </c>
      <c r="G68" s="21" t="str">
        <f>IF(ISNUMBER(Pivot!#REF!),Pivot!#REF!,"")</f>
        <v/>
      </c>
    </row>
    <row r="69" spans="2:7" ht="15" customHeight="1" x14ac:dyDescent="0.15">
      <c r="B69" s="20" t="str">
        <f>IF(ISTEXT(Pivot!#REF!),Pivot!#REF!,B68)</f>
        <v>U.S. &amp; Canada</v>
      </c>
      <c r="C69" s="20" t="str">
        <f>IF(ISTEXT(Pivot!#REF!),Pivot!#REF!,C68)</f>
        <v>U.S. &amp; Canada</v>
      </c>
      <c r="D69" s="20" t="str">
        <f>IF(ISTEXT(Pivot!#REF!),Pivot!#REF!,D68)</f>
        <v>United States</v>
      </c>
      <c r="E69" s="20" t="str">
        <f>IF(ISTEXT(Pivot!#REF!),Pivot!#REF!,E68)</f>
        <v>Amsterdam Total</v>
      </c>
      <c r="F69" s="20" t="str">
        <f>IF(ISTEXT(Pivot!#REF!),Pivot!#REF!,"")</f>
        <v/>
      </c>
      <c r="G69" s="21" t="str">
        <f>IF(ISNUMBER(Pivot!#REF!),Pivot!#REF!,"")</f>
        <v/>
      </c>
    </row>
    <row r="70" spans="2:7" ht="15" customHeight="1" x14ac:dyDescent="0.15">
      <c r="B70" s="20" t="str">
        <f>IF(ISTEXT(Pivot!#REF!),Pivot!#REF!,B69)</f>
        <v>U.S. &amp; Canada</v>
      </c>
      <c r="C70" s="20" t="str">
        <f>IF(ISTEXT(Pivot!#REF!),Pivot!#REF!,C69)</f>
        <v>U.S. &amp; Canada</v>
      </c>
      <c r="D70" s="20" t="str">
        <f>IF(ISTEXT(Pivot!#REF!),Pivot!#REF!,D69)</f>
        <v>United States</v>
      </c>
      <c r="E70" s="20" t="str">
        <f>IF(ISTEXT(Pivot!#REF!),Pivot!#REF!,E69)</f>
        <v>Amsterdam Total</v>
      </c>
      <c r="F70" s="20" t="str">
        <f>IF(ISTEXT(Pivot!#REF!),Pivot!#REF!,"")</f>
        <v/>
      </c>
      <c r="G70" s="21" t="str">
        <f>IF(ISNUMBER(Pivot!#REF!),Pivot!#REF!,"")</f>
        <v/>
      </c>
    </row>
    <row r="71" spans="2:7" ht="15" customHeight="1" x14ac:dyDescent="0.15">
      <c r="B71" s="20" t="str">
        <f>IF(ISTEXT(Pivot!#REF!),Pivot!#REF!,B70)</f>
        <v>U.S. &amp; Canada</v>
      </c>
      <c r="C71" s="20" t="str">
        <f>IF(ISTEXT(Pivot!#REF!),Pivot!#REF!,C70)</f>
        <v>U.S. &amp; Canada</v>
      </c>
      <c r="D71" s="20" t="str">
        <f>IF(ISTEXT(Pivot!#REF!),Pivot!#REF!,D70)</f>
        <v>United States</v>
      </c>
      <c r="E71" s="20" t="str">
        <f>IF(ISTEXT(Pivot!#REF!),Pivot!#REF!,E70)</f>
        <v>Amsterdam Total</v>
      </c>
      <c r="F71" s="20" t="str">
        <f>IF(ISTEXT(Pivot!#REF!),Pivot!#REF!,"")</f>
        <v/>
      </c>
      <c r="G71" s="21" t="str">
        <f>IF(ISNUMBER(Pivot!#REF!),Pivot!#REF!,"")</f>
        <v/>
      </c>
    </row>
    <row r="72" spans="2:7" ht="15" customHeight="1" x14ac:dyDescent="0.15">
      <c r="B72" s="20" t="str">
        <f>IF(ISTEXT(Pivot!#REF!),Pivot!#REF!,B71)</f>
        <v>U.S. &amp; Canada</v>
      </c>
      <c r="C72" s="20" t="str">
        <f>IF(ISTEXT(Pivot!#REF!),Pivot!#REF!,C71)</f>
        <v>U.S. &amp; Canada</v>
      </c>
      <c r="D72" s="20" t="str">
        <f>IF(ISTEXT(Pivot!#REF!),Pivot!#REF!,D71)</f>
        <v>United States</v>
      </c>
      <c r="E72" s="20" t="str">
        <f>IF(ISTEXT(Pivot!#REF!),Pivot!#REF!,E71)</f>
        <v>Amsterdam Total</v>
      </c>
      <c r="F72" s="20" t="str">
        <f>IF(ISTEXT(Pivot!#REF!),Pivot!#REF!,"")</f>
        <v/>
      </c>
      <c r="G72" s="21" t="str">
        <f>IF(ISNUMBER(Pivot!#REF!),Pivot!#REF!,"")</f>
        <v/>
      </c>
    </row>
    <row r="73" spans="2:7" ht="15" customHeight="1" x14ac:dyDescent="0.15">
      <c r="B73" s="20" t="str">
        <f>IF(ISTEXT(Pivot!#REF!),Pivot!#REF!,B72)</f>
        <v>U.S. &amp; Canada</v>
      </c>
      <c r="C73" s="20" t="str">
        <f>IF(ISTEXT(Pivot!#REF!),Pivot!#REF!,C72)</f>
        <v>U.S. &amp; Canada</v>
      </c>
      <c r="D73" s="20" t="str">
        <f>IF(ISTEXT(Pivot!#REF!),Pivot!#REF!,D72)</f>
        <v>United States</v>
      </c>
      <c r="E73" s="20" t="str">
        <f>IF(ISTEXT(Pivot!#REF!),Pivot!#REF!,E72)</f>
        <v>Amsterdam Total</v>
      </c>
      <c r="F73" s="20" t="str">
        <f>IF(ISTEXT(Pivot!#REF!),Pivot!#REF!,"")</f>
        <v/>
      </c>
      <c r="G73" s="21" t="str">
        <f>IF(ISNUMBER(Pivot!#REF!),Pivot!#REF!,"")</f>
        <v/>
      </c>
    </row>
    <row r="74" spans="2:7" ht="15" customHeight="1" x14ac:dyDescent="0.15">
      <c r="B74" s="20" t="str">
        <f>IF(ISTEXT(Pivot!#REF!),Pivot!#REF!,B73)</f>
        <v>U.S. &amp; Canada</v>
      </c>
      <c r="C74" s="20" t="str">
        <f>IF(ISTEXT(Pivot!#REF!),Pivot!#REF!,C73)</f>
        <v>U.S. &amp; Canada</v>
      </c>
      <c r="D74" s="20" t="str">
        <f>IF(ISTEXT(Pivot!#REF!),Pivot!#REF!,D73)</f>
        <v>United States</v>
      </c>
      <c r="E74" s="20" t="str">
        <f>IF(ISTEXT(Pivot!#REF!),Pivot!#REF!,E73)</f>
        <v>Amsterdam Total</v>
      </c>
      <c r="F74" s="20" t="str">
        <f>IF(ISTEXT(Pivot!#REF!),Pivot!#REF!,"")</f>
        <v/>
      </c>
      <c r="G74" s="21" t="str">
        <f>IF(ISNUMBER(Pivot!#REF!),Pivot!#REF!,"")</f>
        <v/>
      </c>
    </row>
    <row r="75" spans="2:7" ht="15" customHeight="1" x14ac:dyDescent="0.15">
      <c r="B75" s="20" t="str">
        <f>IF(ISTEXT(Pivot!#REF!),Pivot!#REF!,B74)</f>
        <v>U.S. &amp; Canada</v>
      </c>
      <c r="C75" s="20" t="str">
        <f>IF(ISTEXT(Pivot!#REF!),Pivot!#REF!,C74)</f>
        <v>U.S. &amp; Canada</v>
      </c>
      <c r="D75" s="20" t="str">
        <f>IF(ISTEXT(Pivot!#REF!),Pivot!#REF!,D74)</f>
        <v>United States</v>
      </c>
      <c r="E75" s="20" t="str">
        <f>IF(ISTEXT(Pivot!#REF!),Pivot!#REF!,E74)</f>
        <v>Amsterdam Total</v>
      </c>
      <c r="F75" s="20" t="str">
        <f>IF(ISTEXT(Pivot!#REF!),Pivot!#REF!,"")</f>
        <v/>
      </c>
      <c r="G75" s="21" t="str">
        <f>IF(ISNUMBER(Pivot!#REF!),Pivot!#REF!,"")</f>
        <v/>
      </c>
    </row>
    <row r="76" spans="2:7" ht="15" customHeight="1" x14ac:dyDescent="0.15">
      <c r="B76" s="20" t="str">
        <f>IF(ISTEXT(Pivot!#REF!),Pivot!#REF!,B75)</f>
        <v>U.S. &amp; Canada</v>
      </c>
      <c r="C76" s="20" t="str">
        <f>IF(ISTEXT(Pivot!#REF!),Pivot!#REF!,C75)</f>
        <v>U.S. &amp; Canada</v>
      </c>
      <c r="D76" s="20" t="str">
        <f>IF(ISTEXT(Pivot!#REF!),Pivot!#REF!,D75)</f>
        <v>United States</v>
      </c>
      <c r="E76" s="20" t="str">
        <f>IF(ISTEXT(Pivot!#REF!),Pivot!#REF!,E75)</f>
        <v>Amsterdam Total</v>
      </c>
      <c r="F76" s="20" t="str">
        <f>IF(ISTEXT(Pivot!#REF!),Pivot!#REF!,"")</f>
        <v/>
      </c>
      <c r="G76" s="21" t="str">
        <f>IF(ISNUMBER(Pivot!#REF!),Pivot!#REF!,"")</f>
        <v/>
      </c>
    </row>
    <row r="77" spans="2:7" ht="15" customHeight="1" x14ac:dyDescent="0.15">
      <c r="B77" s="20" t="str">
        <f>IF(ISTEXT(Pivot!#REF!),Pivot!#REF!,B76)</f>
        <v>U.S. &amp; Canada</v>
      </c>
      <c r="C77" s="20" t="str">
        <f>IF(ISTEXT(Pivot!#REF!),Pivot!#REF!,C76)</f>
        <v>U.S. &amp; Canada</v>
      </c>
      <c r="D77" s="20" t="str">
        <f>IF(ISTEXT(Pivot!#REF!),Pivot!#REF!,D76)</f>
        <v>United States</v>
      </c>
      <c r="E77" s="20" t="str">
        <f>IF(ISTEXT(Pivot!#REF!),Pivot!#REF!,E76)</f>
        <v>Amsterdam Total</v>
      </c>
      <c r="F77" s="20" t="str">
        <f>IF(ISTEXT(Pivot!#REF!),Pivot!#REF!,"")</f>
        <v/>
      </c>
      <c r="G77" s="21" t="str">
        <f>IF(ISNUMBER(Pivot!#REF!),Pivot!#REF!,"")</f>
        <v/>
      </c>
    </row>
    <row r="78" spans="2:7" ht="15" customHeight="1" x14ac:dyDescent="0.15">
      <c r="B78" s="20" t="str">
        <f>IF(ISTEXT(Pivot!#REF!),Pivot!#REF!,B77)</f>
        <v>U.S. &amp; Canada</v>
      </c>
      <c r="C78" s="20" t="str">
        <f>IF(ISTEXT(Pivot!#REF!),Pivot!#REF!,C77)</f>
        <v>U.S. &amp; Canada</v>
      </c>
      <c r="D78" s="20" t="str">
        <f>IF(ISTEXT(Pivot!#REF!),Pivot!#REF!,D77)</f>
        <v>United States</v>
      </c>
      <c r="E78" s="20" t="str">
        <f>IF(ISTEXT(Pivot!#REF!),Pivot!#REF!,E77)</f>
        <v>Amsterdam Total</v>
      </c>
      <c r="F78" s="20" t="str">
        <f>IF(ISTEXT(Pivot!#REF!),Pivot!#REF!,"")</f>
        <v/>
      </c>
      <c r="G78" s="21" t="str">
        <f>IF(ISNUMBER(Pivot!#REF!),Pivot!#REF!,"")</f>
        <v/>
      </c>
    </row>
    <row r="79" spans="2:7" ht="15" customHeight="1" x14ac:dyDescent="0.15">
      <c r="B79" s="20" t="str">
        <f>IF(ISTEXT(Pivot!#REF!),Pivot!#REF!,B78)</f>
        <v>U.S. &amp; Canada</v>
      </c>
      <c r="C79" s="20" t="str">
        <f>IF(ISTEXT(Pivot!#REF!),Pivot!#REF!,C78)</f>
        <v>U.S. &amp; Canada</v>
      </c>
      <c r="D79" s="20" t="str">
        <f>IF(ISTEXT(Pivot!#REF!),Pivot!#REF!,D78)</f>
        <v>United States</v>
      </c>
      <c r="E79" s="20" t="str">
        <f>IF(ISTEXT(Pivot!#REF!),Pivot!#REF!,E78)</f>
        <v>Amsterdam Total</v>
      </c>
      <c r="F79" s="20" t="str">
        <f>IF(ISTEXT(Pivot!#REF!),Pivot!#REF!,"")</f>
        <v/>
      </c>
      <c r="G79" s="21" t="str">
        <f>IF(ISNUMBER(Pivot!#REF!),Pivot!#REF!,"")</f>
        <v/>
      </c>
    </row>
    <row r="80" spans="2:7" ht="15" customHeight="1" x14ac:dyDescent="0.15">
      <c r="B80" s="20" t="str">
        <f>IF(ISTEXT(Pivot!A13),Pivot!A13,B79)</f>
        <v>U.S. &amp; Canada</v>
      </c>
      <c r="C80" s="20" t="str">
        <f>IF(ISTEXT(Pivot!B13),Pivot!B13,C79)</f>
        <v>U.S. &amp; Canada</v>
      </c>
      <c r="D80" s="20" t="str">
        <f>IF(ISTEXT(Pivot!C13),Pivot!C13,D79)</f>
        <v>United States</v>
      </c>
      <c r="E80" s="20" t="str">
        <f>IF(ISTEXT(Pivot!D12),Pivot!D12,E79)</f>
        <v>Dallas</v>
      </c>
      <c r="F80" s="20" t="str">
        <f>IF(ISTEXT(Pivot!E12),Pivot!E12,"")</f>
        <v>IXD</v>
      </c>
      <c r="G80" s="21">
        <f>IF(ISNUMBER(Pivot!L12),Pivot!L12,"")</f>
        <v>900</v>
      </c>
    </row>
    <row r="81" spans="2:7" ht="15" customHeight="1" x14ac:dyDescent="0.15">
      <c r="B81" s="20" t="str">
        <f>IF(ISTEXT(Pivot!A14),Pivot!A14,B80)</f>
        <v>U.S. &amp; Canada</v>
      </c>
      <c r="C81" s="20" t="str">
        <f>IF(ISTEXT(Pivot!B14),Pivot!B14,C80)</f>
        <v>U.S. &amp; Canada</v>
      </c>
      <c r="D81" s="20" t="str">
        <f>IF(ISTEXT(Pivot!C14),Pivot!C14,D80)</f>
        <v>United States</v>
      </c>
      <c r="E81" s="20" t="str">
        <f>IF(ISTEXT(Pivot!D13),Pivot!D13,E80)</f>
        <v>Dallas</v>
      </c>
      <c r="F81" s="20" t="str">
        <f>IF(ISTEXT(Pivot!E13),Pivot!E13,"")</f>
        <v>XZN</v>
      </c>
      <c r="G81" s="21">
        <f>IF(ISNUMBER(Pivot!L13),Pivot!L13,"")</f>
        <v>817</v>
      </c>
    </row>
    <row r="82" spans="2:7" ht="15" customHeight="1" x14ac:dyDescent="0.15">
      <c r="B82" s="20" t="str">
        <f>IF(ISTEXT(Pivot!A15),Pivot!A15,B81)</f>
        <v>U.S. &amp; Canada</v>
      </c>
      <c r="C82" s="20" t="str">
        <f>IF(ISTEXT(Pivot!B15),Pivot!B15,C81)</f>
        <v>U.S. &amp; Canada</v>
      </c>
      <c r="D82" s="20" t="str">
        <f>IF(ISTEXT(Pivot!C15),Pivot!C15,D81)</f>
        <v>United States</v>
      </c>
      <c r="E82" s="20" t="str">
        <f>IF(ISTEXT(Pivot!D14),Pivot!D14,E81)</f>
        <v>Dallas</v>
      </c>
      <c r="F82" s="20" t="str">
        <f>IF(ISTEXT(Pivot!E14),Pivot!E14,"")</f>
        <v>DXY</v>
      </c>
      <c r="G82" s="21" t="str">
        <f>IF(ISNUMBER(Pivot!L14),Pivot!L14,"")</f>
        <v/>
      </c>
    </row>
    <row r="83" spans="2:7" ht="15" customHeight="1" x14ac:dyDescent="0.15">
      <c r="B83" s="20" t="str">
        <f>IF(ISTEXT(Pivot!A16),Pivot!A16,B82)</f>
        <v>U.S. &amp; Canada</v>
      </c>
      <c r="C83" s="20" t="str">
        <f>IF(ISTEXT(Pivot!B16),Pivot!B16,C82)</f>
        <v>U.S. &amp; Canada</v>
      </c>
      <c r="D83" s="20" t="str">
        <f>IF(ISTEXT(Pivot!C16),Pivot!C16,D82)</f>
        <v>United States</v>
      </c>
      <c r="E83" s="20" t="str">
        <f>IF(ISTEXT(Pivot!D15),Pivot!D15,E82)</f>
        <v>Dallas</v>
      </c>
      <c r="F83" s="20" t="str">
        <f>IF(ISTEXT(Pivot!E15),Pivot!E15,"")</f>
        <v>EMK</v>
      </c>
      <c r="G83" s="21">
        <f>IF(ISNUMBER(Pivot!L15),Pivot!L15,"")</f>
        <v>550</v>
      </c>
    </row>
    <row r="84" spans="2:7" ht="15" customHeight="1" x14ac:dyDescent="0.15">
      <c r="B84" s="20" t="str">
        <f>IF(ISTEXT(Pivot!A17),Pivot!A17,B83)</f>
        <v>U.S. &amp; Canada</v>
      </c>
      <c r="C84" s="20" t="str">
        <f>IF(ISTEXT(Pivot!B17),Pivot!B17,C83)</f>
        <v>U.S. &amp; Canada</v>
      </c>
      <c r="D84" s="20" t="str">
        <f>IF(ISTEXT(Pivot!C17),Pivot!C17,D83)</f>
        <v>United States</v>
      </c>
      <c r="E84" s="20" t="str">
        <f>IF(ISTEXT(Pivot!D16),Pivot!D16,E83)</f>
        <v>Dallas</v>
      </c>
      <c r="F84" s="20" t="str">
        <f>IF(ISTEXT(Pivot!E16),Pivot!E16,"")</f>
        <v>JOF</v>
      </c>
      <c r="G84" s="21">
        <f>IF(ISNUMBER(Pivot!L16),Pivot!L16,"")</f>
        <v>1500</v>
      </c>
    </row>
    <row r="85" spans="2:7" ht="15" customHeight="1" x14ac:dyDescent="0.15">
      <c r="B85" s="20" t="str">
        <f>IF(ISTEXT(Pivot!A18),Pivot!A18,B84)</f>
        <v>U.S. &amp; Canada</v>
      </c>
      <c r="C85" s="20" t="str">
        <f>IF(ISTEXT(Pivot!B18),Pivot!B18,C84)</f>
        <v>U.S. &amp; Canada</v>
      </c>
      <c r="D85" s="20" t="str">
        <f>IF(ISTEXT(Pivot!C18),Pivot!C18,D84)</f>
        <v>United States</v>
      </c>
      <c r="E85" s="20" t="str">
        <f>IF(ISTEXT(Pivot!D17),Pivot!D17,E84)</f>
        <v>Dallas</v>
      </c>
      <c r="F85" s="20" t="str">
        <f>IF(ISTEXT(Pivot!E17),Pivot!E17,"")</f>
        <v>YEI</v>
      </c>
      <c r="G85" s="21">
        <f>IF(ISNUMBER(Pivot!L17),Pivot!L17,"")</f>
        <v>2200</v>
      </c>
    </row>
    <row r="86" spans="2:7" ht="15" customHeight="1" x14ac:dyDescent="0.15">
      <c r="B86" s="20" t="str">
        <f>IF(ISTEXT(Pivot!A19),Pivot!A19,B85)</f>
        <v>U.S. &amp; Canada</v>
      </c>
      <c r="C86" s="20" t="str">
        <f>IF(ISTEXT(Pivot!B19),Pivot!B19,C85)</f>
        <v>U.S. &amp; Canada</v>
      </c>
      <c r="D86" s="20" t="str">
        <f>IF(ISTEXT(Pivot!C19),Pivot!C19,D85)</f>
        <v>United States</v>
      </c>
      <c r="E86" s="20" t="str">
        <f>IF(ISTEXT(Pivot!D18),Pivot!D18,E85)</f>
        <v>Dallas</v>
      </c>
      <c r="F86" s="20" t="str">
        <f>IF(ISTEXT(Pivot!E18),Pivot!E18,"")</f>
        <v>EFM</v>
      </c>
      <c r="G86" s="21">
        <f>IF(ISNUMBER(Pivot!L18),Pivot!L18,"")</f>
        <v>1200</v>
      </c>
    </row>
    <row r="87" spans="2:7" ht="15" customHeight="1" x14ac:dyDescent="0.15">
      <c r="B87" s="20" t="str">
        <f>IF(ISTEXT(Pivot!#REF!),Pivot!#REF!,B86)</f>
        <v>U.S. &amp; Canada</v>
      </c>
      <c r="C87" s="20" t="str">
        <f>IF(ISTEXT(Pivot!#REF!),Pivot!#REF!,C86)</f>
        <v>U.S. &amp; Canada</v>
      </c>
      <c r="D87" s="20" t="str">
        <f>IF(ISTEXT(Pivot!#REF!),Pivot!#REF!,D86)</f>
        <v>United States</v>
      </c>
      <c r="E87" s="20" t="str">
        <f>IF(ISTEXT(Pivot!D19),Pivot!D19,E86)</f>
        <v>Dallas Total</v>
      </c>
      <c r="F87" s="20" t="str">
        <f>IF(ISTEXT(Pivot!E19),Pivot!E19,"")</f>
        <v/>
      </c>
      <c r="G87" s="21">
        <f>IF(ISNUMBER(Pivot!L19),Pivot!L19,"")</f>
        <v>1194.5</v>
      </c>
    </row>
    <row r="88" spans="2:7" ht="15" customHeight="1" x14ac:dyDescent="0.15">
      <c r="B88" s="20" t="str">
        <f>IF(ISTEXT(Pivot!#REF!),Pivot!#REF!,B87)</f>
        <v>U.S. &amp; Canada</v>
      </c>
      <c r="C88" s="20" t="str">
        <f>IF(ISTEXT(Pivot!#REF!),Pivot!#REF!,C87)</f>
        <v>U.S. &amp; Canada</v>
      </c>
      <c r="D88" s="20" t="str">
        <f>IF(ISTEXT(Pivot!#REF!),Pivot!#REF!,D87)</f>
        <v>United States</v>
      </c>
      <c r="E88" s="20" t="str">
        <f>IF(ISTEXT(Pivot!#REF!),Pivot!#REF!,E87)</f>
        <v>Dallas Total</v>
      </c>
      <c r="F88" s="20" t="str">
        <f>IF(ISTEXT(Pivot!#REF!),Pivot!#REF!,"")</f>
        <v/>
      </c>
      <c r="G88" s="21" t="str">
        <f>IF(ISNUMBER(Pivot!#REF!),Pivot!#REF!,"")</f>
        <v/>
      </c>
    </row>
    <row r="89" spans="2:7" ht="15" customHeight="1" x14ac:dyDescent="0.15">
      <c r="B89" s="20" t="str">
        <f>IF(ISTEXT(Pivot!#REF!),Pivot!#REF!,B88)</f>
        <v>U.S. &amp; Canada</v>
      </c>
      <c r="C89" s="20" t="str">
        <f>IF(ISTEXT(Pivot!#REF!),Pivot!#REF!,C88)</f>
        <v>U.S. &amp; Canada</v>
      </c>
      <c r="D89" s="20" t="str">
        <f>IF(ISTEXT(Pivot!#REF!),Pivot!#REF!,D88)</f>
        <v>United States</v>
      </c>
      <c r="E89" s="20" t="str">
        <f>IF(ISTEXT(Pivot!#REF!),Pivot!#REF!,E88)</f>
        <v>Dallas Total</v>
      </c>
      <c r="F89" s="20" t="str">
        <f>IF(ISTEXT(Pivot!#REF!),Pivot!#REF!,"")</f>
        <v/>
      </c>
      <c r="G89" s="21" t="str">
        <f>IF(ISNUMBER(Pivot!#REF!),Pivot!#REF!,"")</f>
        <v/>
      </c>
    </row>
    <row r="90" spans="2:7" ht="15" customHeight="1" x14ac:dyDescent="0.15">
      <c r="B90" s="20" t="str">
        <f>IF(ISTEXT(Pivot!#REF!),Pivot!#REF!,B89)</f>
        <v>U.S. &amp; Canada</v>
      </c>
      <c r="C90" s="20" t="str">
        <f>IF(ISTEXT(Pivot!#REF!),Pivot!#REF!,C89)</f>
        <v>U.S. &amp; Canada</v>
      </c>
      <c r="D90" s="20" t="str">
        <f>IF(ISTEXT(Pivot!#REF!),Pivot!#REF!,D89)</f>
        <v>United States</v>
      </c>
      <c r="E90" s="20" t="str">
        <f>IF(ISTEXT(Pivot!#REF!),Pivot!#REF!,E89)</f>
        <v>Dallas Total</v>
      </c>
      <c r="F90" s="20" t="str">
        <f>IF(ISTEXT(Pivot!#REF!),Pivot!#REF!,"")</f>
        <v/>
      </c>
      <c r="G90" s="21" t="str">
        <f>IF(ISNUMBER(Pivot!#REF!),Pivot!#REF!,"")</f>
        <v/>
      </c>
    </row>
    <row r="91" spans="2:7" ht="15" customHeight="1" x14ac:dyDescent="0.15">
      <c r="B91" s="20" t="str">
        <f>IF(ISTEXT(Pivot!#REF!),Pivot!#REF!,B90)</f>
        <v>U.S. &amp; Canada</v>
      </c>
      <c r="C91" s="20" t="str">
        <f>IF(ISTEXT(Pivot!#REF!),Pivot!#REF!,C90)</f>
        <v>U.S. &amp; Canada</v>
      </c>
      <c r="D91" s="20" t="str">
        <f>IF(ISTEXT(Pivot!#REF!),Pivot!#REF!,D90)</f>
        <v>United States</v>
      </c>
      <c r="E91" s="20" t="str">
        <f>IF(ISTEXT(Pivot!#REF!),Pivot!#REF!,E90)</f>
        <v>Dallas Total</v>
      </c>
      <c r="F91" s="20" t="str">
        <f>IF(ISTEXT(Pivot!#REF!),Pivot!#REF!,"")</f>
        <v/>
      </c>
      <c r="G91" s="21" t="str">
        <f>IF(ISNUMBER(Pivot!#REF!),Pivot!#REF!,"")</f>
        <v/>
      </c>
    </row>
    <row r="92" spans="2:7" ht="15" customHeight="1" x14ac:dyDescent="0.15">
      <c r="B92" s="20" t="str">
        <f>IF(ISTEXT(Pivot!#REF!),Pivot!#REF!,B91)</f>
        <v>U.S. &amp; Canada</v>
      </c>
      <c r="C92" s="20" t="str">
        <f>IF(ISTEXT(Pivot!#REF!),Pivot!#REF!,C91)</f>
        <v>U.S. &amp; Canada</v>
      </c>
      <c r="D92" s="20" t="str">
        <f>IF(ISTEXT(Pivot!#REF!),Pivot!#REF!,D91)</f>
        <v>United States</v>
      </c>
      <c r="E92" s="20" t="str">
        <f>IF(ISTEXT(Pivot!#REF!),Pivot!#REF!,E91)</f>
        <v>Dallas Total</v>
      </c>
      <c r="F92" s="20" t="str">
        <f>IF(ISTEXT(Pivot!#REF!),Pivot!#REF!,"")</f>
        <v/>
      </c>
      <c r="G92" s="21" t="str">
        <f>IF(ISNUMBER(Pivot!#REF!),Pivot!#REF!,"")</f>
        <v/>
      </c>
    </row>
    <row r="93" spans="2:7" ht="15" customHeight="1" x14ac:dyDescent="0.15">
      <c r="B93" s="20" t="str">
        <f>IF(ISTEXT(Pivot!#REF!),Pivot!#REF!,B92)</f>
        <v>U.S. &amp; Canada</v>
      </c>
      <c r="C93" s="20" t="str">
        <f>IF(ISTEXT(Pivot!#REF!),Pivot!#REF!,C92)</f>
        <v>U.S. &amp; Canada</v>
      </c>
      <c r="D93" s="20" t="str">
        <f>IF(ISTEXT(Pivot!#REF!),Pivot!#REF!,D92)</f>
        <v>United States</v>
      </c>
      <c r="E93" s="20" t="str">
        <f>IF(ISTEXT(Pivot!#REF!),Pivot!#REF!,E92)</f>
        <v>Dallas Total</v>
      </c>
      <c r="F93" s="20" t="str">
        <f>IF(ISTEXT(Pivot!#REF!),Pivot!#REF!,"")</f>
        <v/>
      </c>
      <c r="G93" s="21" t="str">
        <f>IF(ISNUMBER(Pivot!#REF!),Pivot!#REF!,"")</f>
        <v/>
      </c>
    </row>
    <row r="94" spans="2:7" ht="15" customHeight="1" x14ac:dyDescent="0.15">
      <c r="B94" s="20" t="str">
        <f>IF(ISTEXT(Pivot!#REF!),Pivot!#REF!,B93)</f>
        <v>U.S. &amp; Canada</v>
      </c>
      <c r="C94" s="20" t="str">
        <f>IF(ISTEXT(Pivot!#REF!),Pivot!#REF!,C93)</f>
        <v>U.S. &amp; Canada</v>
      </c>
      <c r="D94" s="20" t="str">
        <f>IF(ISTEXT(Pivot!#REF!),Pivot!#REF!,D93)</f>
        <v>United States</v>
      </c>
      <c r="E94" s="20" t="str">
        <f>IF(ISTEXT(Pivot!#REF!),Pivot!#REF!,E93)</f>
        <v>Dallas Total</v>
      </c>
      <c r="F94" s="20" t="str">
        <f>IF(ISTEXT(Pivot!#REF!),Pivot!#REF!,"")</f>
        <v/>
      </c>
      <c r="G94" s="21" t="str">
        <f>IF(ISNUMBER(Pivot!#REF!),Pivot!#REF!,"")</f>
        <v/>
      </c>
    </row>
    <row r="95" spans="2:7" ht="15" customHeight="1" x14ac:dyDescent="0.15">
      <c r="B95" s="20" t="str">
        <f>IF(ISTEXT(Pivot!#REF!),Pivot!#REF!,B94)</f>
        <v>U.S. &amp; Canada</v>
      </c>
      <c r="C95" s="20" t="str">
        <f>IF(ISTEXT(Pivot!#REF!),Pivot!#REF!,C94)</f>
        <v>U.S. &amp; Canada</v>
      </c>
      <c r="D95" s="20" t="str">
        <f>IF(ISTEXT(Pivot!#REF!),Pivot!#REF!,D94)</f>
        <v>United States</v>
      </c>
      <c r="E95" s="20" t="str">
        <f>IF(ISTEXT(Pivot!#REF!),Pivot!#REF!,E94)</f>
        <v>Dallas Total</v>
      </c>
      <c r="F95" s="20" t="str">
        <f>IF(ISTEXT(Pivot!#REF!),Pivot!#REF!,"")</f>
        <v/>
      </c>
      <c r="G95" s="21" t="str">
        <f>IF(ISNUMBER(Pivot!#REF!),Pivot!#REF!,"")</f>
        <v/>
      </c>
    </row>
    <row r="96" spans="2:7" ht="15" customHeight="1" x14ac:dyDescent="0.15">
      <c r="B96" s="20" t="str">
        <f>IF(ISTEXT(Pivot!#REF!),Pivot!#REF!,B95)</f>
        <v>U.S. &amp; Canada</v>
      </c>
      <c r="C96" s="20" t="str">
        <f>IF(ISTEXT(Pivot!#REF!),Pivot!#REF!,C95)</f>
        <v>U.S. &amp; Canada</v>
      </c>
      <c r="D96" s="20" t="str">
        <f>IF(ISTEXT(Pivot!#REF!),Pivot!#REF!,D95)</f>
        <v>United States</v>
      </c>
      <c r="E96" s="20" t="str">
        <f>IF(ISTEXT(Pivot!#REF!),Pivot!#REF!,E95)</f>
        <v>Dallas Total</v>
      </c>
      <c r="F96" s="20" t="str">
        <f>IF(ISTEXT(Pivot!#REF!),Pivot!#REF!,"")</f>
        <v/>
      </c>
      <c r="G96" s="21" t="str">
        <f>IF(ISNUMBER(Pivot!#REF!),Pivot!#REF!,"")</f>
        <v/>
      </c>
    </row>
    <row r="97" spans="2:7" ht="15" customHeight="1" x14ac:dyDescent="0.15">
      <c r="B97" s="20" t="str">
        <f>IF(ISTEXT(Pivot!#REF!),Pivot!#REF!,B96)</f>
        <v>U.S. &amp; Canada</v>
      </c>
      <c r="C97" s="20" t="str">
        <f>IF(ISTEXT(Pivot!#REF!),Pivot!#REF!,C96)</f>
        <v>U.S. &amp; Canada</v>
      </c>
      <c r="D97" s="20" t="str">
        <f>IF(ISTEXT(Pivot!#REF!),Pivot!#REF!,D96)</f>
        <v>United States</v>
      </c>
      <c r="E97" s="20" t="str">
        <f>IF(ISTEXT(Pivot!#REF!),Pivot!#REF!,E96)</f>
        <v>Dallas Total</v>
      </c>
      <c r="F97" s="20" t="str">
        <f>IF(ISTEXT(Pivot!#REF!),Pivot!#REF!,"")</f>
        <v/>
      </c>
      <c r="G97" s="21" t="str">
        <f>IF(ISNUMBER(Pivot!#REF!),Pivot!#REF!,"")</f>
        <v/>
      </c>
    </row>
    <row r="98" spans="2:7" ht="15" customHeight="1" x14ac:dyDescent="0.15">
      <c r="B98" s="20" t="str">
        <f>IF(ISTEXT(Pivot!#REF!),Pivot!#REF!,B97)</f>
        <v>U.S. &amp; Canada</v>
      </c>
      <c r="C98" s="20" t="str">
        <f>IF(ISTEXT(Pivot!#REF!),Pivot!#REF!,C97)</f>
        <v>U.S. &amp; Canada</v>
      </c>
      <c r="D98" s="20" t="str">
        <f>IF(ISTEXT(Pivot!#REF!),Pivot!#REF!,D97)</f>
        <v>United States</v>
      </c>
      <c r="E98" s="20" t="str">
        <f>IF(ISTEXT(Pivot!#REF!),Pivot!#REF!,E97)</f>
        <v>Dallas Total</v>
      </c>
      <c r="F98" s="20" t="str">
        <f>IF(ISTEXT(Pivot!#REF!),Pivot!#REF!,"")</f>
        <v/>
      </c>
      <c r="G98" s="21" t="str">
        <f>IF(ISNUMBER(Pivot!#REF!),Pivot!#REF!,"")</f>
        <v/>
      </c>
    </row>
    <row r="99" spans="2:7" ht="15" customHeight="1" x14ac:dyDescent="0.15">
      <c r="B99" s="20" t="str">
        <f>IF(ISTEXT(Pivot!#REF!),Pivot!#REF!,B98)</f>
        <v>U.S. &amp; Canada</v>
      </c>
      <c r="C99" s="20" t="str">
        <f>IF(ISTEXT(Pivot!#REF!),Pivot!#REF!,C98)</f>
        <v>U.S. &amp; Canada</v>
      </c>
      <c r="D99" s="20" t="str">
        <f>IF(ISTEXT(Pivot!#REF!),Pivot!#REF!,D98)</f>
        <v>United States</v>
      </c>
      <c r="E99" s="20" t="str">
        <f>IF(ISTEXT(Pivot!#REF!),Pivot!#REF!,E98)</f>
        <v>Dallas Total</v>
      </c>
      <c r="F99" s="20" t="str">
        <f>IF(ISTEXT(Pivot!#REF!),Pivot!#REF!,"")</f>
        <v/>
      </c>
      <c r="G99" s="21" t="str">
        <f>IF(ISNUMBER(Pivot!#REF!),Pivot!#REF!,"")</f>
        <v/>
      </c>
    </row>
    <row r="100" spans="2:7" ht="15" customHeight="1" x14ac:dyDescent="0.15">
      <c r="B100" s="20" t="str">
        <f>IF(ISTEXT(Pivot!#REF!),Pivot!#REF!,B99)</f>
        <v>U.S. &amp; Canada</v>
      </c>
      <c r="C100" s="20" t="str">
        <f>IF(ISTEXT(Pivot!#REF!),Pivot!#REF!,C99)</f>
        <v>U.S. &amp; Canada</v>
      </c>
      <c r="D100" s="20" t="str">
        <f>IF(ISTEXT(Pivot!#REF!),Pivot!#REF!,D99)</f>
        <v>United States</v>
      </c>
      <c r="E100" s="20" t="str">
        <f>IF(ISTEXT(Pivot!#REF!),Pivot!#REF!,E99)</f>
        <v>Dallas Total</v>
      </c>
      <c r="F100" s="20" t="str">
        <f>IF(ISTEXT(Pivot!#REF!),Pivot!#REF!,"")</f>
        <v/>
      </c>
      <c r="G100" s="21" t="str">
        <f>IF(ISNUMBER(Pivot!#REF!),Pivot!#REF!,"")</f>
        <v/>
      </c>
    </row>
    <row r="101" spans="2:7" ht="15" customHeight="1" x14ac:dyDescent="0.15">
      <c r="B101" s="20" t="str">
        <f>IF(ISTEXT(Pivot!#REF!),Pivot!#REF!,B100)</f>
        <v>U.S. &amp; Canada</v>
      </c>
      <c r="C101" s="20" t="str">
        <f>IF(ISTEXT(Pivot!#REF!),Pivot!#REF!,C100)</f>
        <v>U.S. &amp; Canada</v>
      </c>
      <c r="D101" s="20" t="str">
        <f>IF(ISTEXT(Pivot!#REF!),Pivot!#REF!,D100)</f>
        <v>United States</v>
      </c>
      <c r="E101" s="20" t="str">
        <f>IF(ISTEXT(Pivot!#REF!),Pivot!#REF!,E100)</f>
        <v>Dallas Total</v>
      </c>
      <c r="F101" s="20" t="str">
        <f>IF(ISTEXT(Pivot!#REF!),Pivot!#REF!,"")</f>
        <v/>
      </c>
      <c r="G101" s="21" t="str">
        <f>IF(ISNUMBER(Pivot!#REF!),Pivot!#REF!,"")</f>
        <v/>
      </c>
    </row>
    <row r="102" spans="2:7" ht="15" customHeight="1" x14ac:dyDescent="0.15">
      <c r="B102" s="20" t="str">
        <f>IF(ISTEXT(Pivot!#REF!),Pivot!#REF!,B101)</f>
        <v>U.S. &amp; Canada</v>
      </c>
      <c r="C102" s="20" t="str">
        <f>IF(ISTEXT(Pivot!#REF!),Pivot!#REF!,C101)</f>
        <v>U.S. &amp; Canada</v>
      </c>
      <c r="D102" s="20" t="str">
        <f>IF(ISTEXT(Pivot!#REF!),Pivot!#REF!,D101)</f>
        <v>United States</v>
      </c>
      <c r="E102" s="20" t="str">
        <f>IF(ISTEXT(Pivot!#REF!),Pivot!#REF!,E101)</f>
        <v>Dallas Total</v>
      </c>
      <c r="F102" s="20" t="str">
        <f>IF(ISTEXT(Pivot!#REF!),Pivot!#REF!,"")</f>
        <v/>
      </c>
      <c r="G102" s="21" t="str">
        <f>IF(ISNUMBER(Pivot!#REF!),Pivot!#REF!,"")</f>
        <v/>
      </c>
    </row>
    <row r="103" spans="2:7" ht="15" customHeight="1" x14ac:dyDescent="0.15">
      <c r="B103" s="20" t="str">
        <f>IF(ISTEXT(Pivot!#REF!),Pivot!#REF!,B102)</f>
        <v>U.S. &amp; Canada</v>
      </c>
      <c r="C103" s="20" t="str">
        <f>IF(ISTEXT(Pivot!#REF!),Pivot!#REF!,C102)</f>
        <v>U.S. &amp; Canada</v>
      </c>
      <c r="D103" s="20" t="str">
        <f>IF(ISTEXT(Pivot!#REF!),Pivot!#REF!,D102)</f>
        <v>United States</v>
      </c>
      <c r="E103" s="20" t="str">
        <f>IF(ISTEXT(Pivot!#REF!),Pivot!#REF!,E102)</f>
        <v>Dallas Total</v>
      </c>
      <c r="F103" s="20" t="str">
        <f>IF(ISTEXT(Pivot!#REF!),Pivot!#REF!,"")</f>
        <v/>
      </c>
      <c r="G103" s="21" t="str">
        <f>IF(ISNUMBER(Pivot!#REF!),Pivot!#REF!,"")</f>
        <v/>
      </c>
    </row>
    <row r="104" spans="2:7" ht="15" customHeight="1" x14ac:dyDescent="0.15">
      <c r="B104" s="20" t="str">
        <f>IF(ISTEXT(Pivot!#REF!),Pivot!#REF!,B103)</f>
        <v>U.S. &amp; Canada</v>
      </c>
      <c r="C104" s="20" t="str">
        <f>IF(ISTEXT(Pivot!#REF!),Pivot!#REF!,C103)</f>
        <v>U.S. &amp; Canada</v>
      </c>
      <c r="D104" s="20" t="str">
        <f>IF(ISTEXT(Pivot!#REF!),Pivot!#REF!,D103)</f>
        <v>United States</v>
      </c>
      <c r="E104" s="20" t="str">
        <f>IF(ISTEXT(Pivot!#REF!),Pivot!#REF!,E103)</f>
        <v>Dallas Total</v>
      </c>
      <c r="F104" s="20" t="str">
        <f>IF(ISTEXT(Pivot!#REF!),Pivot!#REF!,"")</f>
        <v/>
      </c>
      <c r="G104" s="21" t="str">
        <f>IF(ISNUMBER(Pivot!#REF!),Pivot!#REF!,"")</f>
        <v/>
      </c>
    </row>
    <row r="105" spans="2:7" ht="15" customHeight="1" x14ac:dyDescent="0.15">
      <c r="B105" s="20" t="str">
        <f>IF(ISTEXT(Pivot!#REF!),Pivot!#REF!,B104)</f>
        <v>U.S. &amp; Canada</v>
      </c>
      <c r="C105" s="20" t="str">
        <f>IF(ISTEXT(Pivot!#REF!),Pivot!#REF!,C104)</f>
        <v>U.S. &amp; Canada</v>
      </c>
      <c r="D105" s="20" t="str">
        <f>IF(ISTEXT(Pivot!#REF!),Pivot!#REF!,D104)</f>
        <v>United States</v>
      </c>
      <c r="E105" s="20" t="str">
        <f>IF(ISTEXT(Pivot!#REF!),Pivot!#REF!,E104)</f>
        <v>Dallas Total</v>
      </c>
      <c r="F105" s="20" t="str">
        <f>IF(ISTEXT(Pivot!#REF!),Pivot!#REF!,"")</f>
        <v/>
      </c>
      <c r="G105" s="21" t="str">
        <f>IF(ISNUMBER(Pivot!#REF!),Pivot!#REF!,"")</f>
        <v/>
      </c>
    </row>
    <row r="106" spans="2:7" ht="15" customHeight="1" x14ac:dyDescent="0.15">
      <c r="B106" s="20" t="str">
        <f>IF(ISTEXT(Pivot!#REF!),Pivot!#REF!,B105)</f>
        <v>U.S. &amp; Canada</v>
      </c>
      <c r="C106" s="20" t="str">
        <f>IF(ISTEXT(Pivot!#REF!),Pivot!#REF!,C105)</f>
        <v>U.S. &amp; Canada</v>
      </c>
      <c r="D106" s="20" t="str">
        <f>IF(ISTEXT(Pivot!#REF!),Pivot!#REF!,D105)</f>
        <v>United States</v>
      </c>
      <c r="E106" s="20" t="str">
        <f>IF(ISTEXT(Pivot!#REF!),Pivot!#REF!,E105)</f>
        <v>Dallas Total</v>
      </c>
      <c r="F106" s="20" t="str">
        <f>IF(ISTEXT(Pivot!#REF!),Pivot!#REF!,"")</f>
        <v/>
      </c>
      <c r="G106" s="21" t="str">
        <f>IF(ISNUMBER(Pivot!#REF!),Pivot!#REF!,"")</f>
        <v/>
      </c>
    </row>
    <row r="107" spans="2:7" ht="15" customHeight="1" x14ac:dyDescent="0.15">
      <c r="B107" s="20" t="str">
        <f>IF(ISTEXT(Pivot!#REF!),Pivot!#REF!,B106)</f>
        <v>U.S. &amp; Canada</v>
      </c>
      <c r="C107" s="20" t="str">
        <f>IF(ISTEXT(Pivot!#REF!),Pivot!#REF!,C106)</f>
        <v>U.S. &amp; Canada</v>
      </c>
      <c r="D107" s="20" t="str">
        <f>IF(ISTEXT(Pivot!#REF!),Pivot!#REF!,D106)</f>
        <v>United States</v>
      </c>
      <c r="E107" s="20" t="str">
        <f>IF(ISTEXT(Pivot!#REF!),Pivot!#REF!,E106)</f>
        <v>Dallas Total</v>
      </c>
      <c r="F107" s="20" t="str">
        <f>IF(ISTEXT(Pivot!#REF!),Pivot!#REF!,"")</f>
        <v/>
      </c>
      <c r="G107" s="21" t="str">
        <f>IF(ISNUMBER(Pivot!#REF!),Pivot!#REF!,"")</f>
        <v/>
      </c>
    </row>
    <row r="108" spans="2:7" ht="15" customHeight="1" x14ac:dyDescent="0.15">
      <c r="B108" s="20" t="str">
        <f>IF(ISTEXT(Pivot!#REF!),Pivot!#REF!,B107)</f>
        <v>U.S. &amp; Canada</v>
      </c>
      <c r="C108" s="20" t="str">
        <f>IF(ISTEXT(Pivot!#REF!),Pivot!#REF!,C107)</f>
        <v>U.S. &amp; Canada</v>
      </c>
      <c r="D108" s="20" t="str">
        <f>IF(ISTEXT(Pivot!#REF!),Pivot!#REF!,D107)</f>
        <v>United States</v>
      </c>
      <c r="E108" s="20" t="str">
        <f>IF(ISTEXT(Pivot!#REF!),Pivot!#REF!,E107)</f>
        <v>Dallas Total</v>
      </c>
      <c r="F108" s="20" t="str">
        <f>IF(ISTEXT(Pivot!#REF!),Pivot!#REF!,"")</f>
        <v/>
      </c>
      <c r="G108" s="21" t="str">
        <f>IF(ISNUMBER(Pivot!#REF!),Pivot!#REF!,"")</f>
        <v/>
      </c>
    </row>
    <row r="109" spans="2:7" ht="15" customHeight="1" x14ac:dyDescent="0.15">
      <c r="B109" s="20" t="str">
        <f>IF(ISTEXT(Pivot!#REF!),Pivot!#REF!,B108)</f>
        <v>U.S. &amp; Canada</v>
      </c>
      <c r="C109" s="20" t="str">
        <f>IF(ISTEXT(Pivot!#REF!),Pivot!#REF!,C108)</f>
        <v>U.S. &amp; Canada</v>
      </c>
      <c r="D109" s="20" t="str">
        <f>IF(ISTEXT(Pivot!#REF!),Pivot!#REF!,D108)</f>
        <v>United States</v>
      </c>
      <c r="E109" s="20" t="str">
        <f>IF(ISTEXT(Pivot!#REF!),Pivot!#REF!,E108)</f>
        <v>Dallas Total</v>
      </c>
      <c r="F109" s="20" t="str">
        <f>IF(ISTEXT(Pivot!#REF!),Pivot!#REF!,"")</f>
        <v/>
      </c>
      <c r="G109" s="21" t="str">
        <f>IF(ISNUMBER(Pivot!#REF!),Pivot!#REF!,"")</f>
        <v/>
      </c>
    </row>
    <row r="110" spans="2:7" ht="15" customHeight="1" x14ac:dyDescent="0.15">
      <c r="B110" s="20" t="str">
        <f>IF(ISTEXT(Pivot!#REF!),Pivot!#REF!,B109)</f>
        <v>U.S. &amp; Canada</v>
      </c>
      <c r="C110" s="20" t="str">
        <f>IF(ISTEXT(Pivot!#REF!),Pivot!#REF!,C109)</f>
        <v>U.S. &amp; Canada</v>
      </c>
      <c r="D110" s="20" t="str">
        <f>IF(ISTEXT(Pivot!#REF!),Pivot!#REF!,D109)</f>
        <v>United States</v>
      </c>
      <c r="E110" s="20" t="str">
        <f>IF(ISTEXT(Pivot!#REF!),Pivot!#REF!,E109)</f>
        <v>Dallas Total</v>
      </c>
      <c r="F110" s="20" t="str">
        <f>IF(ISTEXT(Pivot!#REF!),Pivot!#REF!,"")</f>
        <v/>
      </c>
      <c r="G110" s="21" t="str">
        <f>IF(ISNUMBER(Pivot!#REF!),Pivot!#REF!,"")</f>
        <v/>
      </c>
    </row>
    <row r="111" spans="2:7" ht="15" customHeight="1" x14ac:dyDescent="0.15">
      <c r="B111" s="20" t="str">
        <f>IF(ISTEXT(Pivot!#REF!),Pivot!#REF!,B110)</f>
        <v>U.S. &amp; Canada</v>
      </c>
      <c r="C111" s="20" t="str">
        <f>IF(ISTEXT(Pivot!#REF!),Pivot!#REF!,C110)</f>
        <v>U.S. &amp; Canada</v>
      </c>
      <c r="D111" s="20" t="str">
        <f>IF(ISTEXT(Pivot!#REF!),Pivot!#REF!,D110)</f>
        <v>United States</v>
      </c>
      <c r="E111" s="20" t="str">
        <f>IF(ISTEXT(Pivot!#REF!),Pivot!#REF!,E110)</f>
        <v>Dallas Total</v>
      </c>
      <c r="F111" s="20" t="str">
        <f>IF(ISTEXT(Pivot!#REF!),Pivot!#REF!,"")</f>
        <v/>
      </c>
      <c r="G111" s="21" t="str">
        <f>IF(ISNUMBER(Pivot!#REF!),Pivot!#REF!,"")</f>
        <v/>
      </c>
    </row>
    <row r="112" spans="2:7" ht="15" customHeight="1" x14ac:dyDescent="0.15">
      <c r="B112" s="20" t="str">
        <f>IF(ISTEXT(Pivot!#REF!),Pivot!#REF!,B111)</f>
        <v>U.S. &amp; Canada</v>
      </c>
      <c r="C112" s="20" t="str">
        <f>IF(ISTEXT(Pivot!#REF!),Pivot!#REF!,C111)</f>
        <v>U.S. &amp; Canada</v>
      </c>
      <c r="D112" s="20" t="str">
        <f>IF(ISTEXT(Pivot!#REF!),Pivot!#REF!,D111)</f>
        <v>United States</v>
      </c>
      <c r="E112" s="20" t="str">
        <f>IF(ISTEXT(Pivot!#REF!),Pivot!#REF!,E111)</f>
        <v>Dallas Total</v>
      </c>
      <c r="F112" s="20" t="str">
        <f>IF(ISTEXT(Pivot!#REF!),Pivot!#REF!,"")</f>
        <v/>
      </c>
      <c r="G112" s="21" t="str">
        <f>IF(ISNUMBER(Pivot!#REF!),Pivot!#REF!,"")</f>
        <v/>
      </c>
    </row>
    <row r="113" spans="2:7" ht="15" customHeight="1" x14ac:dyDescent="0.15">
      <c r="B113" s="20" t="str">
        <f>IF(ISTEXT(Pivot!#REF!),Pivot!#REF!,B112)</f>
        <v>U.S. &amp; Canada</v>
      </c>
      <c r="C113" s="20" t="str">
        <f>IF(ISTEXT(Pivot!#REF!),Pivot!#REF!,C112)</f>
        <v>U.S. &amp; Canada</v>
      </c>
      <c r="D113" s="20" t="str">
        <f>IF(ISTEXT(Pivot!#REF!),Pivot!#REF!,D112)</f>
        <v>United States</v>
      </c>
      <c r="E113" s="20" t="str">
        <f>IF(ISTEXT(Pivot!#REF!),Pivot!#REF!,E112)</f>
        <v>Dallas Total</v>
      </c>
      <c r="F113" s="20" t="str">
        <f>IF(ISTEXT(Pivot!#REF!),Pivot!#REF!,"")</f>
        <v/>
      </c>
      <c r="G113" s="21" t="str">
        <f>IF(ISNUMBER(Pivot!#REF!),Pivot!#REF!,"")</f>
        <v/>
      </c>
    </row>
    <row r="114" spans="2:7" ht="15" customHeight="1" x14ac:dyDescent="0.15">
      <c r="B114" s="20" t="str">
        <f>IF(ISTEXT(Pivot!#REF!),Pivot!#REF!,B113)</f>
        <v>U.S. &amp; Canada</v>
      </c>
      <c r="C114" s="20" t="str">
        <f>IF(ISTEXT(Pivot!#REF!),Pivot!#REF!,C113)</f>
        <v>U.S. &amp; Canada</v>
      </c>
      <c r="D114" s="20" t="str">
        <f>IF(ISTEXT(Pivot!#REF!),Pivot!#REF!,D113)</f>
        <v>United States</v>
      </c>
      <c r="E114" s="20" t="str">
        <f>IF(ISTEXT(Pivot!#REF!),Pivot!#REF!,E113)</f>
        <v>Dallas Total</v>
      </c>
      <c r="F114" s="20" t="str">
        <f>IF(ISTEXT(Pivot!#REF!),Pivot!#REF!,"")</f>
        <v/>
      </c>
      <c r="G114" s="21" t="str">
        <f>IF(ISNUMBER(Pivot!#REF!),Pivot!#REF!,"")</f>
        <v/>
      </c>
    </row>
    <row r="115" spans="2:7" ht="15" customHeight="1" x14ac:dyDescent="0.15">
      <c r="B115" s="20" t="str">
        <f>IF(ISTEXT(Pivot!#REF!),Pivot!#REF!,B114)</f>
        <v>U.S. &amp; Canada</v>
      </c>
      <c r="C115" s="20" t="str">
        <f>IF(ISTEXT(Pivot!#REF!),Pivot!#REF!,C114)</f>
        <v>U.S. &amp; Canada</v>
      </c>
      <c r="D115" s="20" t="str">
        <f>IF(ISTEXT(Pivot!#REF!),Pivot!#REF!,D114)</f>
        <v>United States</v>
      </c>
      <c r="E115" s="20" t="str">
        <f>IF(ISTEXT(Pivot!#REF!),Pivot!#REF!,E114)</f>
        <v>Dallas Total</v>
      </c>
      <c r="F115" s="20" t="str">
        <f>IF(ISTEXT(Pivot!#REF!),Pivot!#REF!,"")</f>
        <v/>
      </c>
      <c r="G115" s="21" t="str">
        <f>IF(ISNUMBER(Pivot!#REF!),Pivot!#REF!,"")</f>
        <v/>
      </c>
    </row>
    <row r="116" spans="2:7" ht="15" customHeight="1" x14ac:dyDescent="0.15">
      <c r="B116" s="20" t="str">
        <f>IF(ISTEXT(Pivot!#REF!),Pivot!#REF!,B115)</f>
        <v>U.S. &amp; Canada</v>
      </c>
      <c r="C116" s="20" t="str">
        <f>IF(ISTEXT(Pivot!#REF!),Pivot!#REF!,C115)</f>
        <v>U.S. &amp; Canada</v>
      </c>
      <c r="D116" s="20" t="str">
        <f>IF(ISTEXT(Pivot!#REF!),Pivot!#REF!,D115)</f>
        <v>United States</v>
      </c>
      <c r="E116" s="20" t="str">
        <f>IF(ISTEXT(Pivot!#REF!),Pivot!#REF!,E115)</f>
        <v>Dallas Total</v>
      </c>
      <c r="F116" s="20" t="str">
        <f>IF(ISTEXT(Pivot!#REF!),Pivot!#REF!,"")</f>
        <v/>
      </c>
      <c r="G116" s="21" t="str">
        <f>IF(ISNUMBER(Pivot!#REF!),Pivot!#REF!,"")</f>
        <v/>
      </c>
    </row>
    <row r="117" spans="2:7" ht="15" customHeight="1" x14ac:dyDescent="0.15">
      <c r="B117" s="20" t="str">
        <f>IF(ISTEXT(Pivot!#REF!),Pivot!#REF!,B116)</f>
        <v>U.S. &amp; Canada</v>
      </c>
      <c r="C117" s="20" t="str">
        <f>IF(ISTEXT(Pivot!#REF!),Pivot!#REF!,C116)</f>
        <v>U.S. &amp; Canada</v>
      </c>
      <c r="D117" s="20" t="str">
        <f>IF(ISTEXT(Pivot!#REF!),Pivot!#REF!,D116)</f>
        <v>United States</v>
      </c>
      <c r="E117" s="20" t="str">
        <f>IF(ISTEXT(Pivot!#REF!),Pivot!#REF!,E116)</f>
        <v>Dallas Total</v>
      </c>
      <c r="F117" s="20" t="str">
        <f>IF(ISTEXT(Pivot!#REF!),Pivot!#REF!,"")</f>
        <v/>
      </c>
      <c r="G117" s="21" t="str">
        <f>IF(ISNUMBER(Pivot!#REF!),Pivot!#REF!,"")</f>
        <v/>
      </c>
    </row>
    <row r="118" spans="2:7" ht="15" customHeight="1" x14ac:dyDescent="0.15">
      <c r="B118" s="20" t="str">
        <f>IF(ISTEXT(Pivot!#REF!),Pivot!#REF!,B117)</f>
        <v>U.S. &amp; Canada</v>
      </c>
      <c r="C118" s="20" t="str">
        <f>IF(ISTEXT(Pivot!#REF!),Pivot!#REF!,C117)</f>
        <v>U.S. &amp; Canada</v>
      </c>
      <c r="D118" s="20" t="str">
        <f>IF(ISTEXT(Pivot!#REF!),Pivot!#REF!,D117)</f>
        <v>United States</v>
      </c>
      <c r="E118" s="20" t="str">
        <f>IF(ISTEXT(Pivot!#REF!),Pivot!#REF!,E117)</f>
        <v>Dallas Total</v>
      </c>
      <c r="F118" s="20" t="str">
        <f>IF(ISTEXT(Pivot!#REF!),Pivot!#REF!,"")</f>
        <v/>
      </c>
      <c r="G118" s="21" t="str">
        <f>IF(ISNUMBER(Pivot!#REF!),Pivot!#REF!,"")</f>
        <v/>
      </c>
    </row>
    <row r="119" spans="2:7" ht="15" customHeight="1" x14ac:dyDescent="0.15">
      <c r="B119" s="20" t="str">
        <f>IF(ISTEXT(Pivot!#REF!),Pivot!#REF!,B118)</f>
        <v>U.S. &amp; Canada</v>
      </c>
      <c r="C119" s="20" t="str">
        <f>IF(ISTEXT(Pivot!#REF!),Pivot!#REF!,C118)</f>
        <v>U.S. &amp; Canada</v>
      </c>
      <c r="D119" s="20" t="str">
        <f>IF(ISTEXT(Pivot!#REF!),Pivot!#REF!,D118)</f>
        <v>United States</v>
      </c>
      <c r="E119" s="20" t="str">
        <f>IF(ISTEXT(Pivot!#REF!),Pivot!#REF!,E118)</f>
        <v>Dallas Total</v>
      </c>
      <c r="F119" s="20" t="str">
        <f>IF(ISTEXT(Pivot!#REF!),Pivot!#REF!,"")</f>
        <v/>
      </c>
      <c r="G119" s="21" t="str">
        <f>IF(ISNUMBER(Pivot!#REF!),Pivot!#REF!,"")</f>
        <v/>
      </c>
    </row>
    <row r="120" spans="2:7" ht="15" customHeight="1" x14ac:dyDescent="0.15">
      <c r="B120" s="20" t="str">
        <f>IF(ISTEXT(Pivot!#REF!),Pivot!#REF!,B119)</f>
        <v>U.S. &amp; Canada</v>
      </c>
      <c r="C120" s="20" t="str">
        <f>IF(ISTEXT(Pivot!#REF!),Pivot!#REF!,C119)</f>
        <v>U.S. &amp; Canada</v>
      </c>
      <c r="D120" s="20" t="str">
        <f>IF(ISTEXT(Pivot!#REF!),Pivot!#REF!,D119)</f>
        <v>United States</v>
      </c>
      <c r="E120" s="20" t="str">
        <f>IF(ISTEXT(Pivot!#REF!),Pivot!#REF!,E119)</f>
        <v>Dallas Total</v>
      </c>
      <c r="F120" s="20" t="str">
        <f>IF(ISTEXT(Pivot!#REF!),Pivot!#REF!,"")</f>
        <v/>
      </c>
      <c r="G120" s="21" t="str">
        <f>IF(ISNUMBER(Pivot!#REF!),Pivot!#REF!,"")</f>
        <v/>
      </c>
    </row>
    <row r="121" spans="2:7" ht="15" customHeight="1" x14ac:dyDescent="0.15">
      <c r="B121" s="20" t="str">
        <f>IF(ISTEXT(Pivot!#REF!),Pivot!#REF!,B120)</f>
        <v>U.S. &amp; Canada</v>
      </c>
      <c r="C121" s="20" t="str">
        <f>IF(ISTEXT(Pivot!#REF!),Pivot!#REF!,C120)</f>
        <v>U.S. &amp; Canada</v>
      </c>
      <c r="D121" s="20" t="str">
        <f>IF(ISTEXT(Pivot!#REF!),Pivot!#REF!,D120)</f>
        <v>United States</v>
      </c>
      <c r="E121" s="20" t="str">
        <f>IF(ISTEXT(Pivot!#REF!),Pivot!#REF!,E120)</f>
        <v>Dallas Total</v>
      </c>
      <c r="F121" s="20" t="str">
        <f>IF(ISTEXT(Pivot!#REF!),Pivot!#REF!,"")</f>
        <v/>
      </c>
      <c r="G121" s="21" t="str">
        <f>IF(ISNUMBER(Pivot!#REF!),Pivot!#REF!,"")</f>
        <v/>
      </c>
    </row>
    <row r="122" spans="2:7" ht="15" customHeight="1" x14ac:dyDescent="0.15">
      <c r="B122" s="20" t="str">
        <f>IF(ISTEXT(Pivot!#REF!),Pivot!#REF!,B121)</f>
        <v>U.S. &amp; Canada</v>
      </c>
      <c r="C122" s="20" t="str">
        <f>IF(ISTEXT(Pivot!#REF!),Pivot!#REF!,C121)</f>
        <v>U.S. &amp; Canada</v>
      </c>
      <c r="D122" s="20" t="str">
        <f>IF(ISTEXT(Pivot!#REF!),Pivot!#REF!,D121)</f>
        <v>United States</v>
      </c>
      <c r="E122" s="20" t="str">
        <f>IF(ISTEXT(Pivot!#REF!),Pivot!#REF!,E121)</f>
        <v>Dallas Total</v>
      </c>
      <c r="F122" s="20" t="str">
        <f>IF(ISTEXT(Pivot!#REF!),Pivot!#REF!,"")</f>
        <v/>
      </c>
      <c r="G122" s="21" t="str">
        <f>IF(ISNUMBER(Pivot!#REF!),Pivot!#REF!,"")</f>
        <v/>
      </c>
    </row>
    <row r="123" spans="2:7" ht="15" customHeight="1" x14ac:dyDescent="0.15">
      <c r="B123" s="20" t="str">
        <f>IF(ISTEXT(Pivot!A20),Pivot!A20,B122)</f>
        <v>U.S. &amp; Canada</v>
      </c>
      <c r="C123" s="20" t="str">
        <f>IF(ISTEXT(Pivot!B20),Pivot!B20,C122)</f>
        <v>U.S. &amp; Canada</v>
      </c>
      <c r="D123" s="20" t="str">
        <f>IF(ISTEXT(Pivot!C20),Pivot!C20,D122)</f>
        <v>United States</v>
      </c>
      <c r="E123" s="20" t="str">
        <f>IF(ISTEXT(Pivot!D20),Pivot!D20,E122)</f>
        <v>Dallas Total</v>
      </c>
      <c r="F123" s="20" t="str">
        <f>IF(ISTEXT(Pivot!E20),Pivot!E20,"")</f>
        <v/>
      </c>
      <c r="G123" s="21" t="str">
        <f>IF(ISNUMBER(Pivot!L20),Pivot!L20,"")</f>
        <v/>
      </c>
    </row>
    <row r="124" spans="2:7" ht="15" customHeight="1" x14ac:dyDescent="0.15">
      <c r="B124" s="20" t="str">
        <f>IF(ISTEXT(Pivot!A21),Pivot!A21,B123)</f>
        <v>U.S. &amp; Canada</v>
      </c>
      <c r="C124" s="20" t="str">
        <f>IF(ISTEXT(Pivot!B21),Pivot!B21,C123)</f>
        <v>U.S. &amp; Canada</v>
      </c>
      <c r="D124" s="20" t="str">
        <f>IF(ISTEXT(Pivot!C21),Pivot!C21,D123)</f>
        <v>United States</v>
      </c>
      <c r="E124" s="20" t="str">
        <f>IF(ISTEXT(Pivot!D21),Pivot!D21,E123)</f>
        <v>Dallas Total</v>
      </c>
      <c r="F124" s="20" t="str">
        <f>IF(ISTEXT(Pivot!E21),Pivot!E21,"")</f>
        <v/>
      </c>
      <c r="G124" s="21" t="str">
        <f>IF(ISNUMBER(Pivot!L21),Pivot!L21,"")</f>
        <v/>
      </c>
    </row>
    <row r="125" spans="2:7" ht="15" customHeight="1" x14ac:dyDescent="0.15">
      <c r="B125" s="20" t="str">
        <f>IF(ISTEXT(Pivot!A22),Pivot!A22,B124)</f>
        <v>U.S. &amp; Canada</v>
      </c>
      <c r="C125" s="20" t="str">
        <f>IF(ISTEXT(Pivot!B22),Pivot!B22,C124)</f>
        <v>U.S. &amp; Canada</v>
      </c>
      <c r="D125" s="20" t="str">
        <f>IF(ISTEXT(Pivot!C22),Pivot!C22,D124)</f>
        <v>United States</v>
      </c>
      <c r="E125" s="20" t="str">
        <f>IF(ISTEXT(Pivot!D22),Pivot!D22,E124)</f>
        <v>Dallas Total</v>
      </c>
      <c r="F125" s="20" t="str">
        <f>IF(ISTEXT(Pivot!E22),Pivot!E22,"")</f>
        <v/>
      </c>
      <c r="G125" s="21" t="str">
        <f>IF(ISNUMBER(Pivot!L22),Pivot!L22,"")</f>
        <v/>
      </c>
    </row>
    <row r="126" spans="2:7" ht="15" customHeight="1" x14ac:dyDescent="0.15">
      <c r="B126" s="20" t="str">
        <f>IF(ISTEXT(Pivot!A23),Pivot!A23,B125)</f>
        <v>U.S. &amp; Canada</v>
      </c>
      <c r="C126" s="20" t="str">
        <f>IF(ISTEXT(Pivot!B23),Pivot!B23,C125)</f>
        <v>U.S. &amp; Canada</v>
      </c>
      <c r="D126" s="20" t="str">
        <f>IF(ISTEXT(Pivot!C23),Pivot!C23,D125)</f>
        <v>United States</v>
      </c>
      <c r="E126" s="20" t="str">
        <f>IF(ISTEXT(Pivot!D23),Pivot!D23,E125)</f>
        <v>Dallas Total</v>
      </c>
      <c r="F126" s="20" t="str">
        <f>IF(ISTEXT(Pivot!E23),Pivot!E23,"")</f>
        <v/>
      </c>
      <c r="G126" s="21" t="str">
        <f>IF(ISNUMBER(Pivot!L23),Pivot!L23,"")</f>
        <v/>
      </c>
    </row>
    <row r="127" spans="2:7" ht="15" customHeight="1" x14ac:dyDescent="0.15">
      <c r="B127" s="20" t="str">
        <f>IF(ISTEXT(Pivot!A24),Pivot!A24,B126)</f>
        <v>U.S. &amp; Canada</v>
      </c>
      <c r="C127" s="20" t="str">
        <f>IF(ISTEXT(Pivot!B24),Pivot!B24,C126)</f>
        <v>U.S. &amp; Canada</v>
      </c>
      <c r="D127" s="20" t="str">
        <f>IF(ISTEXT(Pivot!C24),Pivot!C24,D126)</f>
        <v>United States</v>
      </c>
      <c r="E127" s="20" t="str">
        <f>IF(ISTEXT(Pivot!D24),Pivot!D24,E126)</f>
        <v>Dallas Total</v>
      </c>
      <c r="F127" s="20" t="str">
        <f>IF(ISTEXT(Pivot!E24),Pivot!E24,"")</f>
        <v/>
      </c>
      <c r="G127" s="21" t="str">
        <f>IF(ISNUMBER(Pivot!L24),Pivot!L24,"")</f>
        <v/>
      </c>
    </row>
    <row r="128" spans="2:7" ht="15" customHeight="1" x14ac:dyDescent="0.15">
      <c r="B128" s="20" t="str">
        <f>IF(ISTEXT(Pivot!A25),Pivot!A25,B127)</f>
        <v>U.S. &amp; Canada</v>
      </c>
      <c r="C128" s="20" t="str">
        <f>IF(ISTEXT(Pivot!B25),Pivot!B25,C127)</f>
        <v>U.S. &amp; Canada</v>
      </c>
      <c r="D128" s="20" t="str">
        <f>IF(ISTEXT(Pivot!C25),Pivot!C25,D127)</f>
        <v>United States</v>
      </c>
      <c r="E128" s="20" t="str">
        <f>IF(ISTEXT(Pivot!D25),Pivot!D25,E127)</f>
        <v>Dallas Total</v>
      </c>
      <c r="F128" s="20" t="str">
        <f>IF(ISTEXT(Pivot!E25),Pivot!E25,"")</f>
        <v/>
      </c>
      <c r="G128" s="21" t="str">
        <f>IF(ISNUMBER(Pivot!L25),Pivot!L25,"")</f>
        <v/>
      </c>
    </row>
    <row r="129" spans="2:7" ht="15" customHeight="1" x14ac:dyDescent="0.15">
      <c r="B129" s="20" t="str">
        <f>IF(ISTEXT(Pivot!A26),Pivot!A26,B128)</f>
        <v>U.S. &amp; Canada</v>
      </c>
      <c r="C129" s="20" t="str">
        <f>IF(ISTEXT(Pivot!B26),Pivot!B26,C128)</f>
        <v>U.S. &amp; Canada</v>
      </c>
      <c r="D129" s="20" t="str">
        <f>IF(ISTEXT(Pivot!C26),Pivot!C26,D128)</f>
        <v>United States</v>
      </c>
      <c r="E129" s="20" t="str">
        <f>IF(ISTEXT(Pivot!D26),Pivot!D26,E128)</f>
        <v>Dallas Total</v>
      </c>
      <c r="F129" s="20" t="str">
        <f>IF(ISTEXT(Pivot!E26),Pivot!E26,"")</f>
        <v/>
      </c>
      <c r="G129" s="21" t="str">
        <f>IF(ISNUMBER(Pivot!L26),Pivot!L26,"")</f>
        <v/>
      </c>
    </row>
    <row r="130" spans="2:7" ht="15" customHeight="1" x14ac:dyDescent="0.15">
      <c r="B130" s="20" t="str">
        <f>IF(ISTEXT(Pivot!A27),Pivot!A27,B129)</f>
        <v>U.S. &amp; Canada</v>
      </c>
      <c r="C130" s="20" t="str">
        <f>IF(ISTEXT(Pivot!B27),Pivot!B27,C129)</f>
        <v>U.S. &amp; Canada</v>
      </c>
      <c r="D130" s="20" t="str">
        <f>IF(ISTEXT(Pivot!C27),Pivot!C27,D129)</f>
        <v>United States</v>
      </c>
      <c r="E130" s="20" t="str">
        <f>IF(ISTEXT(Pivot!D27),Pivot!D27,E129)</f>
        <v>Dallas Total</v>
      </c>
      <c r="F130" s="20" t="str">
        <f>IF(ISTEXT(Pivot!E27),Pivot!E27,"")</f>
        <v/>
      </c>
      <c r="G130" s="21" t="str">
        <f>IF(ISNUMBER(Pivot!L27),Pivot!L27,"")</f>
        <v/>
      </c>
    </row>
    <row r="131" spans="2:7" ht="15" customHeight="1" x14ac:dyDescent="0.15">
      <c r="B131" s="20" t="str">
        <f>IF(ISTEXT(Pivot!A28),Pivot!A28,B130)</f>
        <v>U.S. &amp; Canada</v>
      </c>
      <c r="C131" s="20" t="str">
        <f>IF(ISTEXT(Pivot!B28),Pivot!B28,C130)</f>
        <v>U.S. &amp; Canada</v>
      </c>
      <c r="D131" s="20" t="str">
        <f>IF(ISTEXT(Pivot!C28),Pivot!C28,D130)</f>
        <v>United States</v>
      </c>
      <c r="E131" s="20" t="str">
        <f>IF(ISTEXT(Pivot!D28),Pivot!D28,E130)</f>
        <v>Dallas Total</v>
      </c>
      <c r="F131" s="20" t="str">
        <f>IF(ISTEXT(Pivot!E28),Pivot!E28,"")</f>
        <v/>
      </c>
      <c r="G131" s="21" t="str">
        <f>IF(ISNUMBER(Pivot!L28),Pivot!L28,"")</f>
        <v/>
      </c>
    </row>
    <row r="132" spans="2:7" ht="15" customHeight="1" x14ac:dyDescent="0.15">
      <c r="B132" s="20" t="str">
        <f>IF(ISTEXT(Pivot!A29),Pivot!A29,B131)</f>
        <v>U.S. &amp; Canada</v>
      </c>
      <c r="C132" s="20" t="str">
        <f>IF(ISTEXT(Pivot!B29),Pivot!B29,C131)</f>
        <v>U.S. &amp; Canada</v>
      </c>
      <c r="D132" s="20" t="str">
        <f>IF(ISTEXT(Pivot!C29),Pivot!C29,D131)</f>
        <v>United States</v>
      </c>
      <c r="E132" s="20" t="str">
        <f>IF(ISTEXT(Pivot!D29),Pivot!D29,E131)</f>
        <v>Dallas Total</v>
      </c>
      <c r="F132" s="20" t="str">
        <f>IF(ISTEXT(Pivot!E29),Pivot!E29,"")</f>
        <v/>
      </c>
      <c r="G132" s="21" t="str">
        <f>IF(ISNUMBER(Pivot!L29),Pivot!L29,"")</f>
        <v/>
      </c>
    </row>
    <row r="133" spans="2:7" ht="15" customHeight="1" x14ac:dyDescent="0.15">
      <c r="B133" s="20" t="str">
        <f>IF(ISTEXT(Pivot!A30),Pivot!A30,B132)</f>
        <v>U.S. &amp; Canada</v>
      </c>
      <c r="C133" s="20" t="str">
        <f>IF(ISTEXT(Pivot!B30),Pivot!B30,C132)</f>
        <v>U.S. &amp; Canada</v>
      </c>
      <c r="D133" s="20" t="str">
        <f>IF(ISTEXT(Pivot!C30),Pivot!C30,D132)</f>
        <v>United States</v>
      </c>
      <c r="E133" s="20" t="str">
        <f>IF(ISTEXT(Pivot!D30),Pivot!D30,E132)</f>
        <v>Dallas Total</v>
      </c>
      <c r="F133" s="20" t="str">
        <f>IF(ISTEXT(Pivot!E30),Pivot!E30,"")</f>
        <v/>
      </c>
      <c r="G133" s="21" t="str">
        <f>IF(ISNUMBER(Pivot!L30),Pivot!L30,"")</f>
        <v/>
      </c>
    </row>
    <row r="134" spans="2:7" ht="15" customHeight="1" x14ac:dyDescent="0.15">
      <c r="B134" s="20" t="str">
        <f>IF(ISTEXT(Pivot!A31),Pivot!A31,B133)</f>
        <v>U.S. &amp; Canada</v>
      </c>
      <c r="C134" s="20" t="str">
        <f>IF(ISTEXT(Pivot!B31),Pivot!B31,C133)</f>
        <v>U.S. &amp; Canada</v>
      </c>
      <c r="D134" s="20" t="str">
        <f>IF(ISTEXT(Pivot!C31),Pivot!C31,D133)</f>
        <v>United States</v>
      </c>
      <c r="E134" s="20" t="str">
        <f>IF(ISTEXT(Pivot!D31),Pivot!D31,E133)</f>
        <v>Dallas Total</v>
      </c>
      <c r="F134" s="20" t="str">
        <f>IF(ISTEXT(Pivot!E31),Pivot!E31,"")</f>
        <v/>
      </c>
      <c r="G134" s="21" t="str">
        <f>IF(ISNUMBER(Pivot!L31),Pivot!L31,"")</f>
        <v/>
      </c>
    </row>
    <row r="135" spans="2:7" ht="15" customHeight="1" x14ac:dyDescent="0.15">
      <c r="B135" s="20" t="str">
        <f>IF(ISTEXT(Pivot!A32),Pivot!A32,B134)</f>
        <v>U.S. &amp; Canada</v>
      </c>
      <c r="C135" s="20" t="str">
        <f>IF(ISTEXT(Pivot!B32),Pivot!B32,C134)</f>
        <v>U.S. &amp; Canada</v>
      </c>
      <c r="D135" s="20" t="str">
        <f>IF(ISTEXT(Pivot!C32),Pivot!C32,D134)</f>
        <v>United States</v>
      </c>
      <c r="E135" s="20" t="str">
        <f>IF(ISTEXT(Pivot!D32),Pivot!D32,E134)</f>
        <v>Dallas Total</v>
      </c>
      <c r="F135" s="20" t="str">
        <f>IF(ISTEXT(Pivot!E32),Pivot!E32,"")</f>
        <v/>
      </c>
      <c r="G135" s="21" t="str">
        <f>IF(ISNUMBER(Pivot!L32),Pivot!L32,"")</f>
        <v/>
      </c>
    </row>
    <row r="136" spans="2:7" ht="15" customHeight="1" x14ac:dyDescent="0.15">
      <c r="B136" s="20" t="str">
        <f>IF(ISTEXT(Pivot!A33),Pivot!A33,B135)</f>
        <v>U.S. &amp; Canada</v>
      </c>
      <c r="C136" s="20" t="str">
        <f>IF(ISTEXT(Pivot!B33),Pivot!B33,C135)</f>
        <v>U.S. &amp; Canada</v>
      </c>
      <c r="D136" s="20" t="str">
        <f>IF(ISTEXT(Pivot!C33),Pivot!C33,D135)</f>
        <v>United States</v>
      </c>
      <c r="E136" s="20" t="str">
        <f>IF(ISTEXT(Pivot!D33),Pivot!D33,E135)</f>
        <v>Dallas Total</v>
      </c>
      <c r="F136" s="20" t="str">
        <f>IF(ISTEXT(Pivot!E33),Pivot!E33,"")</f>
        <v/>
      </c>
      <c r="G136" s="21" t="str">
        <f>IF(ISNUMBER(Pivot!L33),Pivot!L33,"")</f>
        <v/>
      </c>
    </row>
    <row r="137" spans="2:7" ht="15" customHeight="1" x14ac:dyDescent="0.15">
      <c r="B137" s="20" t="str">
        <f>IF(ISTEXT(Pivot!A34),Pivot!A34,B136)</f>
        <v>U.S. &amp; Canada</v>
      </c>
      <c r="C137" s="20" t="str">
        <f>IF(ISTEXT(Pivot!B34),Pivot!B34,C136)</f>
        <v>U.S. &amp; Canada</v>
      </c>
      <c r="D137" s="20" t="str">
        <f>IF(ISTEXT(Pivot!C34),Pivot!C34,D136)</f>
        <v>United States</v>
      </c>
      <c r="E137" s="20" t="str">
        <f>IF(ISTEXT(Pivot!D34),Pivot!D34,E136)</f>
        <v>Dallas Total</v>
      </c>
      <c r="F137" s="20" t="str">
        <f>IF(ISTEXT(Pivot!E34),Pivot!E34,"")</f>
        <v/>
      </c>
      <c r="G137" s="21" t="str">
        <f>IF(ISNUMBER(Pivot!L34),Pivot!L34,"")</f>
        <v/>
      </c>
    </row>
    <row r="138" spans="2:7" ht="15" customHeight="1" x14ac:dyDescent="0.15">
      <c r="B138" s="20" t="str">
        <f>IF(ISTEXT(Pivot!A35),Pivot!A35,B137)</f>
        <v>U.S. &amp; Canada</v>
      </c>
      <c r="C138" s="20" t="str">
        <f>IF(ISTEXT(Pivot!B35),Pivot!B35,C137)</f>
        <v>U.S. &amp; Canada</v>
      </c>
      <c r="D138" s="20" t="str">
        <f>IF(ISTEXT(Pivot!C35),Pivot!C35,D137)</f>
        <v>United States</v>
      </c>
      <c r="E138" s="20" t="str">
        <f>IF(ISTEXT(Pivot!D35),Pivot!D35,E137)</f>
        <v>Dallas Total</v>
      </c>
      <c r="F138" s="20" t="str">
        <f>IF(ISTEXT(Pivot!E35),Pivot!E35,"")</f>
        <v/>
      </c>
      <c r="G138" s="21" t="str">
        <f>IF(ISNUMBER(Pivot!L35),Pivot!L35,"")</f>
        <v/>
      </c>
    </row>
    <row r="139" spans="2:7" ht="15" customHeight="1" x14ac:dyDescent="0.15">
      <c r="B139" s="20" t="str">
        <f>IF(ISTEXT(Pivot!A36),Pivot!A36,B138)</f>
        <v>U.S. &amp; Canada</v>
      </c>
      <c r="C139" s="20" t="str">
        <f>IF(ISTEXT(Pivot!B36),Pivot!B36,C138)</f>
        <v>U.S. &amp; Canada</v>
      </c>
      <c r="D139" s="20" t="str">
        <f>IF(ISTEXT(Pivot!C36),Pivot!C36,D138)</f>
        <v>United States</v>
      </c>
      <c r="E139" s="20" t="str">
        <f>IF(ISTEXT(Pivot!D36),Pivot!D36,E138)</f>
        <v>Dallas Total</v>
      </c>
      <c r="F139" s="20" t="str">
        <f>IF(ISTEXT(Pivot!E36),Pivot!E36,"")</f>
        <v/>
      </c>
      <c r="G139" s="21" t="str">
        <f>IF(ISNUMBER(Pivot!L36),Pivot!L36,"")</f>
        <v/>
      </c>
    </row>
    <row r="140" spans="2:7" ht="15" customHeight="1" x14ac:dyDescent="0.15">
      <c r="B140" s="20" t="str">
        <f>IF(ISTEXT(Pivot!A37),Pivot!A37,B139)</f>
        <v>U.S. &amp; Canada</v>
      </c>
      <c r="C140" s="20" t="str">
        <f>IF(ISTEXT(Pivot!B37),Pivot!B37,C139)</f>
        <v>U.S. &amp; Canada</v>
      </c>
      <c r="D140" s="20" t="str">
        <f>IF(ISTEXT(Pivot!C37),Pivot!C37,D139)</f>
        <v>United States</v>
      </c>
      <c r="E140" s="20" t="str">
        <f>IF(ISTEXT(Pivot!D37),Pivot!D37,E139)</f>
        <v>Dallas Total</v>
      </c>
      <c r="F140" s="20" t="str">
        <f>IF(ISTEXT(Pivot!E37),Pivot!E37,"")</f>
        <v/>
      </c>
      <c r="G140" s="21" t="str">
        <f>IF(ISNUMBER(Pivot!L37),Pivot!L37,"")</f>
        <v/>
      </c>
    </row>
    <row r="141" spans="2:7" ht="15" customHeight="1" x14ac:dyDescent="0.15">
      <c r="B141" s="20" t="str">
        <f>IF(ISTEXT(Pivot!A38),Pivot!A38,B140)</f>
        <v>U.S. &amp; Canada</v>
      </c>
      <c r="C141" s="20" t="str">
        <f>IF(ISTEXT(Pivot!B38),Pivot!B38,C140)</f>
        <v>U.S. &amp; Canada</v>
      </c>
      <c r="D141" s="20" t="str">
        <f>IF(ISTEXT(Pivot!C38),Pivot!C38,D140)</f>
        <v>United States</v>
      </c>
      <c r="E141" s="20" t="str">
        <f>IF(ISTEXT(Pivot!D38),Pivot!D38,E140)</f>
        <v>Dallas Total</v>
      </c>
      <c r="F141" s="20" t="str">
        <f>IF(ISTEXT(Pivot!E38),Pivot!E38,"")</f>
        <v/>
      </c>
      <c r="G141" s="21" t="str">
        <f>IF(ISNUMBER(Pivot!L38),Pivot!L38,"")</f>
        <v/>
      </c>
    </row>
    <row r="142" spans="2:7" ht="15" customHeight="1" x14ac:dyDescent="0.15">
      <c r="B142" s="20" t="str">
        <f>IF(ISTEXT(Pivot!A39),Pivot!A39,B141)</f>
        <v>U.S. &amp; Canada</v>
      </c>
      <c r="C142" s="20" t="str">
        <f>IF(ISTEXT(Pivot!B39),Pivot!B39,C141)</f>
        <v>U.S. &amp; Canada</v>
      </c>
      <c r="D142" s="20" t="str">
        <f>IF(ISTEXT(Pivot!C39),Pivot!C39,D141)</f>
        <v>United States</v>
      </c>
      <c r="E142" s="20" t="str">
        <f>IF(ISTEXT(Pivot!D39),Pivot!D39,E141)</f>
        <v>Dallas Total</v>
      </c>
      <c r="F142" s="20" t="str">
        <f>IF(ISTEXT(Pivot!E39),Pivot!E39,"")</f>
        <v/>
      </c>
      <c r="G142" s="21" t="str">
        <f>IF(ISNUMBER(Pivot!L39),Pivot!L39,"")</f>
        <v/>
      </c>
    </row>
    <row r="143" spans="2:7" ht="15" customHeight="1" x14ac:dyDescent="0.15">
      <c r="B143" s="20" t="str">
        <f>IF(ISTEXT(Pivot!A40),Pivot!A40,B142)</f>
        <v>U.S. &amp; Canada</v>
      </c>
      <c r="C143" s="20" t="str">
        <f>IF(ISTEXT(Pivot!B40),Pivot!B40,C142)</f>
        <v>U.S. &amp; Canada</v>
      </c>
      <c r="D143" s="20" t="str">
        <f>IF(ISTEXT(Pivot!C40),Pivot!C40,D142)</f>
        <v>United States</v>
      </c>
      <c r="E143" s="20" t="str">
        <f>IF(ISTEXT(Pivot!D40),Pivot!D40,E142)</f>
        <v>Dallas Total</v>
      </c>
      <c r="F143" s="20" t="str">
        <f>IF(ISTEXT(Pivot!E40),Pivot!E40,"")</f>
        <v/>
      </c>
      <c r="G143" s="21" t="str">
        <f>IF(ISNUMBER(Pivot!L40),Pivot!L40,"")</f>
        <v/>
      </c>
    </row>
    <row r="144" spans="2:7" ht="15" customHeight="1" x14ac:dyDescent="0.15">
      <c r="B144" s="20" t="str">
        <f>IF(ISTEXT(Pivot!A41),Pivot!A41,B143)</f>
        <v>U.S. &amp; Canada</v>
      </c>
      <c r="C144" s="20" t="str">
        <f>IF(ISTEXT(Pivot!B41),Pivot!B41,C143)</f>
        <v>U.S. &amp; Canada</v>
      </c>
      <c r="D144" s="20" t="str">
        <f>IF(ISTEXT(Pivot!C41),Pivot!C41,D143)</f>
        <v>United States</v>
      </c>
      <c r="E144" s="20" t="str">
        <f>IF(ISTEXT(Pivot!D41),Pivot!D41,E143)</f>
        <v>Dallas Total</v>
      </c>
      <c r="F144" s="20" t="str">
        <f>IF(ISTEXT(Pivot!E41),Pivot!E41,"")</f>
        <v/>
      </c>
      <c r="G144" s="21" t="str">
        <f>IF(ISNUMBER(Pivot!L41),Pivot!L41,"")</f>
        <v/>
      </c>
    </row>
    <row r="145" spans="2:7" ht="15" customHeight="1" x14ac:dyDescent="0.15">
      <c r="B145" s="20" t="str">
        <f>IF(ISTEXT(Pivot!A42),Pivot!A42,B144)</f>
        <v>U.S. &amp; Canada</v>
      </c>
      <c r="C145" s="20" t="str">
        <f>IF(ISTEXT(Pivot!B42),Pivot!B42,C144)</f>
        <v>U.S. &amp; Canada</v>
      </c>
      <c r="D145" s="20" t="str">
        <f>IF(ISTEXT(Pivot!C42),Pivot!C42,D144)</f>
        <v>United States</v>
      </c>
      <c r="E145" s="20" t="str">
        <f>IF(ISTEXT(Pivot!D42),Pivot!D42,E144)</f>
        <v>Dallas Total</v>
      </c>
      <c r="F145" s="20" t="str">
        <f>IF(ISTEXT(Pivot!E42),Pivot!E42,"")</f>
        <v/>
      </c>
      <c r="G145" s="21" t="str">
        <f>IF(ISNUMBER(Pivot!L42),Pivot!L42,"")</f>
        <v/>
      </c>
    </row>
    <row r="146" spans="2:7" ht="15" customHeight="1" x14ac:dyDescent="0.15">
      <c r="B146" s="20" t="str">
        <f>IF(ISTEXT(Pivot!A43),Pivot!A43,B145)</f>
        <v>U.S. &amp; Canada</v>
      </c>
      <c r="C146" s="20" t="str">
        <f>IF(ISTEXT(Pivot!B43),Pivot!B43,C145)</f>
        <v>U.S. &amp; Canada</v>
      </c>
      <c r="D146" s="20" t="str">
        <f>IF(ISTEXT(Pivot!C43),Pivot!C43,D145)</f>
        <v>United States</v>
      </c>
      <c r="E146" s="20" t="str">
        <f>IF(ISTEXT(Pivot!D43),Pivot!D43,E145)</f>
        <v>Dallas Total</v>
      </c>
      <c r="F146" s="20" t="str">
        <f>IF(ISTEXT(Pivot!E43),Pivot!E43,"")</f>
        <v/>
      </c>
      <c r="G146" s="21" t="str">
        <f>IF(ISNUMBER(Pivot!L43),Pivot!L43,"")</f>
        <v/>
      </c>
    </row>
    <row r="147" spans="2:7" ht="15" customHeight="1" x14ac:dyDescent="0.15">
      <c r="B147" s="20" t="str">
        <f>IF(ISTEXT(Pivot!A44),Pivot!A44,B146)</f>
        <v>U.S. &amp; Canada</v>
      </c>
      <c r="C147" s="20" t="str">
        <f>IF(ISTEXT(Pivot!B44),Pivot!B44,C146)</f>
        <v>U.S. &amp; Canada</v>
      </c>
      <c r="D147" s="20" t="str">
        <f>IF(ISTEXT(Pivot!C44),Pivot!C44,D146)</f>
        <v>United States</v>
      </c>
      <c r="E147" s="20" t="str">
        <f>IF(ISTEXT(Pivot!D44),Pivot!D44,E146)</f>
        <v>Dallas Total</v>
      </c>
      <c r="F147" s="20" t="str">
        <f>IF(ISTEXT(Pivot!E44),Pivot!E44,"")</f>
        <v/>
      </c>
      <c r="G147" s="21" t="str">
        <f>IF(ISNUMBER(Pivot!L44),Pivot!L44,"")</f>
        <v/>
      </c>
    </row>
    <row r="148" spans="2:7" ht="15" customHeight="1" x14ac:dyDescent="0.15">
      <c r="B148" s="20" t="str">
        <f>IF(ISTEXT(Pivot!A45),Pivot!A45,B147)</f>
        <v>U.S. &amp; Canada</v>
      </c>
      <c r="C148" s="20" t="str">
        <f>IF(ISTEXT(Pivot!B45),Pivot!B45,C147)</f>
        <v>U.S. &amp; Canada</v>
      </c>
      <c r="D148" s="20" t="str">
        <f>IF(ISTEXT(Pivot!C45),Pivot!C45,D147)</f>
        <v>United States</v>
      </c>
      <c r="E148" s="20" t="str">
        <f>IF(ISTEXT(Pivot!D45),Pivot!D45,E147)</f>
        <v>Dallas Total</v>
      </c>
      <c r="F148" s="20" t="str">
        <f>IF(ISTEXT(Pivot!E45),Pivot!E45,"")</f>
        <v/>
      </c>
      <c r="G148" s="21" t="str">
        <f>IF(ISNUMBER(Pivot!L45),Pivot!L45,"")</f>
        <v/>
      </c>
    </row>
    <row r="149" spans="2:7" ht="15" customHeight="1" x14ac:dyDescent="0.15">
      <c r="B149" s="20" t="str">
        <f>IF(ISTEXT(Pivot!A46),Pivot!A46,B148)</f>
        <v>U.S. &amp; Canada</v>
      </c>
      <c r="C149" s="20" t="str">
        <f>IF(ISTEXT(Pivot!B46),Pivot!B46,C148)</f>
        <v>U.S. &amp; Canada</v>
      </c>
      <c r="D149" s="20" t="str">
        <f>IF(ISTEXT(Pivot!C46),Pivot!C46,D148)</f>
        <v>United States</v>
      </c>
      <c r="E149" s="20" t="str">
        <f>IF(ISTEXT(Pivot!D46),Pivot!D46,E148)</f>
        <v>Dallas Total</v>
      </c>
      <c r="F149" s="20" t="str">
        <f>IF(ISTEXT(Pivot!E46),Pivot!E46,"")</f>
        <v/>
      </c>
      <c r="G149" s="21" t="str">
        <f>IF(ISNUMBER(Pivot!L46),Pivot!L46,"")</f>
        <v/>
      </c>
    </row>
    <row r="150" spans="2:7" ht="15" customHeight="1" x14ac:dyDescent="0.15">
      <c r="B150" s="20" t="str">
        <f>IF(ISTEXT(Pivot!A47),Pivot!A47,B149)</f>
        <v>U.S. &amp; Canada</v>
      </c>
      <c r="C150" s="20" t="str">
        <f>IF(ISTEXT(Pivot!B47),Pivot!B47,C149)</f>
        <v>U.S. &amp; Canada</v>
      </c>
      <c r="D150" s="20" t="str">
        <f>IF(ISTEXT(Pivot!C47),Pivot!C47,D149)</f>
        <v>United States</v>
      </c>
      <c r="E150" s="20" t="str">
        <f>IF(ISTEXT(Pivot!D47),Pivot!D47,E149)</f>
        <v>Dallas Total</v>
      </c>
      <c r="F150" s="20" t="str">
        <f>IF(ISTEXT(Pivot!E47),Pivot!E47,"")</f>
        <v/>
      </c>
      <c r="G150" s="21" t="str">
        <f>IF(ISNUMBER(Pivot!L47),Pivot!L47,"")</f>
        <v/>
      </c>
    </row>
    <row r="151" spans="2:7" ht="15" customHeight="1" x14ac:dyDescent="0.15">
      <c r="B151" s="20" t="str">
        <f>IF(ISTEXT(Pivot!A48),Pivot!A48,B150)</f>
        <v>U.S. &amp; Canada</v>
      </c>
      <c r="C151" s="20" t="str">
        <f>IF(ISTEXT(Pivot!B48),Pivot!B48,C150)</f>
        <v>U.S. &amp; Canada</v>
      </c>
      <c r="D151" s="20" t="str">
        <f>IF(ISTEXT(Pivot!C48),Pivot!C48,D150)</f>
        <v>United States</v>
      </c>
      <c r="E151" s="20" t="str">
        <f>IF(ISTEXT(Pivot!D48),Pivot!D48,E150)</f>
        <v>Dallas Total</v>
      </c>
      <c r="F151" s="20" t="str">
        <f>IF(ISTEXT(Pivot!E48),Pivot!E48,"")</f>
        <v/>
      </c>
      <c r="G151" s="21" t="str">
        <f>IF(ISNUMBER(Pivot!L48),Pivot!L48,"")</f>
        <v/>
      </c>
    </row>
    <row r="152" spans="2:7" ht="15" customHeight="1" x14ac:dyDescent="0.15">
      <c r="B152" s="20" t="str">
        <f>IF(ISTEXT(Pivot!A49),Pivot!A49,B151)</f>
        <v>U.S. &amp; Canada</v>
      </c>
      <c r="C152" s="20" t="str">
        <f>IF(ISTEXT(Pivot!B49),Pivot!B49,C151)</f>
        <v>U.S. &amp; Canada</v>
      </c>
      <c r="D152" s="20" t="str">
        <f>IF(ISTEXT(Pivot!C49),Pivot!C49,D151)</f>
        <v>United States</v>
      </c>
      <c r="E152" s="20" t="str">
        <f>IF(ISTEXT(Pivot!D49),Pivot!D49,E151)</f>
        <v>Dallas Total</v>
      </c>
      <c r="F152" s="20" t="str">
        <f>IF(ISTEXT(Pivot!E49),Pivot!E49,"")</f>
        <v/>
      </c>
      <c r="G152" s="21" t="str">
        <f>IF(ISNUMBER(Pivot!L49),Pivot!L49,"")</f>
        <v/>
      </c>
    </row>
    <row r="153" spans="2:7" ht="15" customHeight="1" x14ac:dyDescent="0.15">
      <c r="B153" s="20" t="str">
        <f>IF(ISTEXT(Pivot!A50),Pivot!A50,B152)</f>
        <v>U.S. &amp; Canada</v>
      </c>
      <c r="C153" s="20" t="str">
        <f>IF(ISTEXT(Pivot!B50),Pivot!B50,C152)</f>
        <v>U.S. &amp; Canada</v>
      </c>
      <c r="D153" s="20" t="str">
        <f>IF(ISTEXT(Pivot!C50),Pivot!C50,D152)</f>
        <v>United States</v>
      </c>
      <c r="E153" s="20" t="str">
        <f>IF(ISTEXT(Pivot!D50),Pivot!D50,E152)</f>
        <v>Dallas Total</v>
      </c>
      <c r="F153" s="20" t="str">
        <f>IF(ISTEXT(Pivot!E50),Pivot!E50,"")</f>
        <v/>
      </c>
      <c r="G153" s="21" t="str">
        <f>IF(ISNUMBER(Pivot!L50),Pivot!L50,"")</f>
        <v/>
      </c>
    </row>
    <row r="154" spans="2:7" ht="15" customHeight="1" x14ac:dyDescent="0.15">
      <c r="B154" s="20" t="str">
        <f>IF(ISTEXT(Pivot!A51),Pivot!A51,B153)</f>
        <v>U.S. &amp; Canada</v>
      </c>
      <c r="C154" s="20" t="str">
        <f>IF(ISTEXT(Pivot!B51),Pivot!B51,C153)</f>
        <v>U.S. &amp; Canada</v>
      </c>
      <c r="D154" s="20" t="str">
        <f>IF(ISTEXT(Pivot!C51),Pivot!C51,D153)</f>
        <v>United States</v>
      </c>
      <c r="E154" s="20" t="str">
        <f>IF(ISTEXT(Pivot!D51),Pivot!D51,E153)</f>
        <v>Dallas Total</v>
      </c>
      <c r="F154" s="20" t="str">
        <f>IF(ISTEXT(Pivot!E51),Pivot!E51,"")</f>
        <v/>
      </c>
      <c r="G154" s="21" t="str">
        <f>IF(ISNUMBER(Pivot!L51),Pivot!L51,"")</f>
        <v/>
      </c>
    </row>
    <row r="155" spans="2:7" ht="15" customHeight="1" x14ac:dyDescent="0.15">
      <c r="B155" s="20" t="str">
        <f>IF(ISTEXT(Pivot!A52),Pivot!A52,B154)</f>
        <v>U.S. &amp; Canada</v>
      </c>
      <c r="C155" s="20" t="str">
        <f>IF(ISTEXT(Pivot!B52),Pivot!B52,C154)</f>
        <v>U.S. &amp; Canada</v>
      </c>
      <c r="D155" s="20" t="str">
        <f>IF(ISTEXT(Pivot!C52),Pivot!C52,D154)</f>
        <v>United States</v>
      </c>
      <c r="E155" s="20" t="str">
        <f>IF(ISTEXT(Pivot!D52),Pivot!D52,E154)</f>
        <v>Dallas Total</v>
      </c>
      <c r="F155" s="20" t="str">
        <f>IF(ISTEXT(Pivot!E52),Pivot!E52,"")</f>
        <v/>
      </c>
      <c r="G155" s="21" t="str">
        <f>IF(ISNUMBER(Pivot!L52),Pivot!L52,"")</f>
        <v/>
      </c>
    </row>
    <row r="156" spans="2:7" ht="15" customHeight="1" x14ac:dyDescent="0.15">
      <c r="B156" s="20" t="str">
        <f>IF(ISTEXT(Pivot!A53),Pivot!A53,B155)</f>
        <v>U.S. &amp; Canada</v>
      </c>
      <c r="C156" s="20" t="str">
        <f>IF(ISTEXT(Pivot!B53),Pivot!B53,C155)</f>
        <v>U.S. &amp; Canada</v>
      </c>
      <c r="D156" s="20" t="str">
        <f>IF(ISTEXT(Pivot!C53),Pivot!C53,D155)</f>
        <v>United States</v>
      </c>
      <c r="E156" s="20" t="str">
        <f>IF(ISTEXT(Pivot!D53),Pivot!D53,E155)</f>
        <v>Dallas Total</v>
      </c>
      <c r="F156" s="20" t="str">
        <f>IF(ISTEXT(Pivot!E53),Pivot!E53,"")</f>
        <v/>
      </c>
      <c r="G156" s="21" t="str">
        <f>IF(ISNUMBER(Pivot!L53),Pivot!L53,"")</f>
        <v/>
      </c>
    </row>
    <row r="157" spans="2:7" ht="15" customHeight="1" x14ac:dyDescent="0.15">
      <c r="B157" s="20" t="str">
        <f>IF(ISTEXT(Pivot!A54),Pivot!A54,B156)</f>
        <v>U.S. &amp; Canada</v>
      </c>
      <c r="C157" s="20" t="str">
        <f>IF(ISTEXT(Pivot!B54),Pivot!B54,C156)</f>
        <v>U.S. &amp; Canada</v>
      </c>
      <c r="D157" s="20" t="str">
        <f>IF(ISTEXT(Pivot!C54),Pivot!C54,D156)</f>
        <v>United States</v>
      </c>
      <c r="E157" s="20" t="str">
        <f>IF(ISTEXT(Pivot!D54),Pivot!D54,E156)</f>
        <v>Dallas Total</v>
      </c>
      <c r="F157" s="20" t="str">
        <f>IF(ISTEXT(Pivot!E54),Pivot!E54,"")</f>
        <v/>
      </c>
      <c r="G157" s="21" t="str">
        <f>IF(ISNUMBER(Pivot!L54),Pivot!L54,"")</f>
        <v/>
      </c>
    </row>
    <row r="158" spans="2:7" ht="15" customHeight="1" x14ac:dyDescent="0.15">
      <c r="B158" s="20" t="str">
        <f>IF(ISTEXT(Pivot!A55),Pivot!A55,B157)</f>
        <v>U.S. &amp; Canada</v>
      </c>
      <c r="C158" s="20" t="str">
        <f>IF(ISTEXT(Pivot!B55),Pivot!B55,C157)</f>
        <v>U.S. &amp; Canada</v>
      </c>
      <c r="D158" s="20" t="str">
        <f>IF(ISTEXT(Pivot!C55),Pivot!C55,D157)</f>
        <v>United States</v>
      </c>
      <c r="E158" s="20" t="str">
        <f>IF(ISTEXT(Pivot!D55),Pivot!D55,E157)</f>
        <v>Dallas Total</v>
      </c>
      <c r="F158" s="20" t="str">
        <f>IF(ISTEXT(Pivot!E55),Pivot!E55,"")</f>
        <v/>
      </c>
      <c r="G158" s="21" t="str">
        <f>IF(ISNUMBER(Pivot!L55),Pivot!L55,"")</f>
        <v/>
      </c>
    </row>
    <row r="159" spans="2:7" ht="15" customHeight="1" x14ac:dyDescent="0.15">
      <c r="B159" s="20" t="str">
        <f>IF(ISTEXT(Pivot!A56),Pivot!A56,B158)</f>
        <v>U.S. &amp; Canada</v>
      </c>
      <c r="C159" s="20" t="str">
        <f>IF(ISTEXT(Pivot!B56),Pivot!B56,C158)</f>
        <v>U.S. &amp; Canada</v>
      </c>
      <c r="D159" s="20" t="str">
        <f>IF(ISTEXT(Pivot!C56),Pivot!C56,D158)</f>
        <v>United States</v>
      </c>
      <c r="E159" s="20" t="str">
        <f>IF(ISTEXT(Pivot!D56),Pivot!D56,E158)</f>
        <v>Dallas Total</v>
      </c>
      <c r="F159" s="20" t="str">
        <f>IF(ISTEXT(Pivot!E56),Pivot!E56,"")</f>
        <v/>
      </c>
      <c r="G159" s="21" t="str">
        <f>IF(ISNUMBER(Pivot!L56),Pivot!L56,"")</f>
        <v/>
      </c>
    </row>
    <row r="160" spans="2:7" ht="15" customHeight="1" x14ac:dyDescent="0.15">
      <c r="B160" s="20" t="str">
        <f>IF(ISTEXT(Pivot!A57),Pivot!A57,B159)</f>
        <v>U.S. &amp; Canada</v>
      </c>
      <c r="C160" s="20" t="str">
        <f>IF(ISTEXT(Pivot!B57),Pivot!B57,C159)</f>
        <v>U.S. &amp; Canada</v>
      </c>
      <c r="D160" s="20" t="str">
        <f>IF(ISTEXT(Pivot!C57),Pivot!C57,D159)</f>
        <v>United States</v>
      </c>
      <c r="E160" s="20" t="str">
        <f>IF(ISTEXT(Pivot!D57),Pivot!D57,E159)</f>
        <v>Dallas Total</v>
      </c>
      <c r="F160" s="20" t="str">
        <f>IF(ISTEXT(Pivot!E57),Pivot!E57,"")</f>
        <v/>
      </c>
      <c r="G160" s="21" t="str">
        <f>IF(ISNUMBER(Pivot!L57),Pivot!L57,"")</f>
        <v/>
      </c>
    </row>
    <row r="161" spans="2:7" ht="15" customHeight="1" x14ac:dyDescent="0.15">
      <c r="B161" s="20" t="str">
        <f>IF(ISTEXT(Pivot!A58),Pivot!A58,B160)</f>
        <v>U.S. &amp; Canada</v>
      </c>
      <c r="C161" s="20" t="str">
        <f>IF(ISTEXT(Pivot!B58),Pivot!B58,C160)</f>
        <v>U.S. &amp; Canada</v>
      </c>
      <c r="D161" s="20" t="str">
        <f>IF(ISTEXT(Pivot!C58),Pivot!C58,D160)</f>
        <v>United States</v>
      </c>
      <c r="E161" s="20" t="str">
        <f>IF(ISTEXT(Pivot!D58),Pivot!D58,E160)</f>
        <v>Dallas Total</v>
      </c>
      <c r="F161" s="20" t="str">
        <f>IF(ISTEXT(Pivot!E58),Pivot!E58,"")</f>
        <v/>
      </c>
      <c r="G161" s="21" t="str">
        <f>IF(ISNUMBER(Pivot!L58),Pivot!L58,"")</f>
        <v/>
      </c>
    </row>
    <row r="162" spans="2:7" ht="15" customHeight="1" x14ac:dyDescent="0.15">
      <c r="B162" s="20" t="str">
        <f>IF(ISTEXT(Pivot!A59),Pivot!A59,B161)</f>
        <v>U.S. &amp; Canada</v>
      </c>
      <c r="C162" s="20" t="str">
        <f>IF(ISTEXT(Pivot!B59),Pivot!B59,C161)</f>
        <v>U.S. &amp; Canada</v>
      </c>
      <c r="D162" s="20" t="str">
        <f>IF(ISTEXT(Pivot!C59),Pivot!C59,D161)</f>
        <v>United States</v>
      </c>
      <c r="E162" s="20" t="str">
        <f>IF(ISTEXT(Pivot!D59),Pivot!D59,E161)</f>
        <v>Dallas Total</v>
      </c>
      <c r="F162" s="20" t="str">
        <f>IF(ISTEXT(Pivot!E59),Pivot!E59,"")</f>
        <v/>
      </c>
      <c r="G162" s="21" t="str">
        <f>IF(ISNUMBER(Pivot!L59),Pivot!L59,"")</f>
        <v/>
      </c>
    </row>
    <row r="163" spans="2:7" ht="15" customHeight="1" x14ac:dyDescent="0.15">
      <c r="B163" s="20" t="str">
        <f>IF(ISTEXT(Pivot!A60),Pivot!A60,B162)</f>
        <v>U.S. &amp; Canada</v>
      </c>
      <c r="C163" s="20" t="str">
        <f>IF(ISTEXT(Pivot!B60),Pivot!B60,C162)</f>
        <v>U.S. &amp; Canada</v>
      </c>
      <c r="D163" s="20" t="str">
        <f>IF(ISTEXT(Pivot!C60),Pivot!C60,D162)</f>
        <v>United States</v>
      </c>
      <c r="E163" s="20" t="str">
        <f>IF(ISTEXT(Pivot!D60),Pivot!D60,E162)</f>
        <v>Dallas Total</v>
      </c>
      <c r="F163" s="20" t="str">
        <f>IF(ISTEXT(Pivot!E60),Pivot!E60,"")</f>
        <v/>
      </c>
      <c r="G163" s="21" t="str">
        <f>IF(ISNUMBER(Pivot!L60),Pivot!L60,"")</f>
        <v/>
      </c>
    </row>
    <row r="164" spans="2:7" ht="15" customHeight="1" x14ac:dyDescent="0.15">
      <c r="B164" s="20" t="str">
        <f>IF(ISTEXT(Pivot!A61),Pivot!A61,B163)</f>
        <v>U.S. &amp; Canada</v>
      </c>
      <c r="C164" s="20" t="str">
        <f>IF(ISTEXT(Pivot!B61),Pivot!B61,C163)</f>
        <v>U.S. &amp; Canada</v>
      </c>
      <c r="D164" s="20" t="str">
        <f>IF(ISTEXT(Pivot!C61),Pivot!C61,D163)</f>
        <v>United States</v>
      </c>
      <c r="E164" s="20" t="str">
        <f>IF(ISTEXT(Pivot!D61),Pivot!D61,E163)</f>
        <v>Dallas Total</v>
      </c>
      <c r="F164" s="20" t="str">
        <f>IF(ISTEXT(Pivot!E61),Pivot!E61,"")</f>
        <v/>
      </c>
      <c r="G164" s="21" t="str">
        <f>IF(ISNUMBER(Pivot!L61),Pivot!L61,"")</f>
        <v/>
      </c>
    </row>
    <row r="165" spans="2:7" ht="15" customHeight="1" x14ac:dyDescent="0.15">
      <c r="B165" s="20" t="str">
        <f>IF(ISTEXT(Pivot!A62),Pivot!A62,B164)</f>
        <v>U.S. &amp; Canada</v>
      </c>
      <c r="C165" s="20" t="str">
        <f>IF(ISTEXT(Pivot!B62),Pivot!B62,C164)</f>
        <v>U.S. &amp; Canada</v>
      </c>
      <c r="D165" s="20" t="str">
        <f>IF(ISTEXT(Pivot!C62),Pivot!C62,D164)</f>
        <v>United States</v>
      </c>
      <c r="E165" s="20" t="str">
        <f>IF(ISTEXT(Pivot!D62),Pivot!D62,E164)</f>
        <v>Dallas Total</v>
      </c>
      <c r="F165" s="20" t="str">
        <f>IF(ISTEXT(Pivot!E62),Pivot!E62,"")</f>
        <v/>
      </c>
      <c r="G165" s="21" t="str">
        <f>IF(ISNUMBER(Pivot!L62),Pivot!L62,"")</f>
        <v/>
      </c>
    </row>
    <row r="166" spans="2:7" ht="15" customHeight="1" x14ac:dyDescent="0.15">
      <c r="B166" s="20" t="str">
        <f>IF(ISTEXT(Pivot!A63),Pivot!A63,B165)</f>
        <v>U.S. &amp; Canada</v>
      </c>
      <c r="C166" s="20" t="str">
        <f>IF(ISTEXT(Pivot!B63),Pivot!B63,C165)</f>
        <v>U.S. &amp; Canada</v>
      </c>
      <c r="D166" s="20" t="str">
        <f>IF(ISTEXT(Pivot!C63),Pivot!C63,D165)</f>
        <v>United States</v>
      </c>
      <c r="E166" s="20" t="str">
        <f>IF(ISTEXT(Pivot!D63),Pivot!D63,E165)</f>
        <v>Dallas Total</v>
      </c>
      <c r="F166" s="20" t="str">
        <f>IF(ISTEXT(Pivot!E63),Pivot!E63,"")</f>
        <v/>
      </c>
      <c r="G166" s="21" t="str">
        <f>IF(ISNUMBER(Pivot!L63),Pivot!L63,"")</f>
        <v/>
      </c>
    </row>
    <row r="167" spans="2:7" ht="15" customHeight="1" x14ac:dyDescent="0.15">
      <c r="B167" s="20" t="str">
        <f>IF(ISTEXT(Pivot!A64),Pivot!A64,B166)</f>
        <v>U.S. &amp; Canada</v>
      </c>
      <c r="C167" s="20" t="str">
        <f>IF(ISTEXT(Pivot!B64),Pivot!B64,C166)</f>
        <v>U.S. &amp; Canada</v>
      </c>
      <c r="D167" s="20" t="str">
        <f>IF(ISTEXT(Pivot!C64),Pivot!C64,D166)</f>
        <v>United States</v>
      </c>
      <c r="E167" s="20" t="str">
        <f>IF(ISTEXT(Pivot!D64),Pivot!D64,E166)</f>
        <v>Dallas Total</v>
      </c>
      <c r="F167" s="20" t="str">
        <f>IF(ISTEXT(Pivot!E64),Pivot!E64,"")</f>
        <v/>
      </c>
      <c r="G167" s="21" t="str">
        <f>IF(ISNUMBER(Pivot!L64),Pivot!L64,"")</f>
        <v/>
      </c>
    </row>
    <row r="168" spans="2:7" ht="15" customHeight="1" x14ac:dyDescent="0.15">
      <c r="B168" s="20" t="str">
        <f>IF(ISTEXT(Pivot!A65),Pivot!A65,B167)</f>
        <v>U.S. &amp; Canada</v>
      </c>
      <c r="C168" s="20" t="str">
        <f>IF(ISTEXT(Pivot!B65),Pivot!B65,C167)</f>
        <v>U.S. &amp; Canada</v>
      </c>
      <c r="D168" s="20" t="str">
        <f>IF(ISTEXT(Pivot!C65),Pivot!C65,D167)</f>
        <v>United States</v>
      </c>
      <c r="E168" s="20" t="str">
        <f>IF(ISTEXT(Pivot!D65),Pivot!D65,E167)</f>
        <v>Dallas Total</v>
      </c>
      <c r="F168" s="20" t="str">
        <f>IF(ISTEXT(Pivot!E65),Pivot!E65,"")</f>
        <v/>
      </c>
      <c r="G168" s="21" t="str">
        <f>IF(ISNUMBER(Pivot!L65),Pivot!L65,"")</f>
        <v/>
      </c>
    </row>
    <row r="169" spans="2:7" ht="15" customHeight="1" x14ac:dyDescent="0.15">
      <c r="B169" s="20" t="str">
        <f>IF(ISTEXT(Pivot!A66),Pivot!A66,B168)</f>
        <v>U.S. &amp; Canada</v>
      </c>
      <c r="C169" s="20" t="str">
        <f>IF(ISTEXT(Pivot!B66),Pivot!B66,C168)</f>
        <v>U.S. &amp; Canada</v>
      </c>
      <c r="D169" s="20" t="str">
        <f>IF(ISTEXT(Pivot!C66),Pivot!C66,D168)</f>
        <v>United States</v>
      </c>
      <c r="E169" s="20" t="str">
        <f>IF(ISTEXT(Pivot!D66),Pivot!D66,E168)</f>
        <v>Dallas Total</v>
      </c>
      <c r="F169" s="20" t="str">
        <f>IF(ISTEXT(Pivot!E66),Pivot!E66,"")</f>
        <v/>
      </c>
      <c r="G169" s="21" t="str">
        <f>IF(ISNUMBER(Pivot!L66),Pivot!L66,"")</f>
        <v/>
      </c>
    </row>
    <row r="170" spans="2:7" ht="15" customHeight="1" x14ac:dyDescent="0.15">
      <c r="B170" s="20" t="str">
        <f>IF(ISTEXT(Pivot!A67),Pivot!A67,B169)</f>
        <v>U.S. &amp; Canada</v>
      </c>
      <c r="C170" s="20" t="str">
        <f>IF(ISTEXT(Pivot!B67),Pivot!B67,C169)</f>
        <v>U.S. &amp; Canada</v>
      </c>
      <c r="D170" s="20" t="str">
        <f>IF(ISTEXT(Pivot!C67),Pivot!C67,D169)</f>
        <v>United States</v>
      </c>
      <c r="E170" s="20" t="str">
        <f>IF(ISTEXT(Pivot!D67),Pivot!D67,E169)</f>
        <v>Dallas Total</v>
      </c>
      <c r="F170" s="20" t="str">
        <f>IF(ISTEXT(Pivot!E67),Pivot!E67,"")</f>
        <v/>
      </c>
      <c r="G170" s="21" t="str">
        <f>IF(ISNUMBER(Pivot!L67),Pivot!L67,"")</f>
        <v/>
      </c>
    </row>
    <row r="171" spans="2:7" ht="15" customHeight="1" x14ac:dyDescent="0.15">
      <c r="B171" s="20" t="str">
        <f>IF(ISTEXT(Pivot!A68),Pivot!A68,B170)</f>
        <v>U.S. &amp; Canada</v>
      </c>
      <c r="C171" s="20" t="str">
        <f>IF(ISTEXT(Pivot!B68),Pivot!B68,C170)</f>
        <v>U.S. &amp; Canada</v>
      </c>
      <c r="D171" s="20" t="str">
        <f>IF(ISTEXT(Pivot!C68),Pivot!C68,D170)</f>
        <v>United States</v>
      </c>
      <c r="E171" s="20" t="str">
        <f>IF(ISTEXT(Pivot!D68),Pivot!D68,E170)</f>
        <v>Dallas Total</v>
      </c>
      <c r="F171" s="20" t="str">
        <f>IF(ISTEXT(Pivot!E68),Pivot!E68,"")</f>
        <v/>
      </c>
      <c r="G171" s="21" t="str">
        <f>IF(ISNUMBER(Pivot!L68),Pivot!L68,"")</f>
        <v/>
      </c>
    </row>
    <row r="172" spans="2:7" ht="15" customHeight="1" x14ac:dyDescent="0.15">
      <c r="B172" s="20" t="str">
        <f>IF(ISTEXT(Pivot!A69),Pivot!A69,B171)</f>
        <v>U.S. &amp; Canada</v>
      </c>
      <c r="C172" s="20" t="str">
        <f>IF(ISTEXT(Pivot!B69),Pivot!B69,C171)</f>
        <v>U.S. &amp; Canada</v>
      </c>
      <c r="D172" s="20" t="str">
        <f>IF(ISTEXT(Pivot!C69),Pivot!C69,D171)</f>
        <v>United States</v>
      </c>
      <c r="E172" s="20" t="str">
        <f>IF(ISTEXT(Pivot!D69),Pivot!D69,E171)</f>
        <v>Dallas Total</v>
      </c>
      <c r="F172" s="20" t="str">
        <f>IF(ISTEXT(Pivot!E69),Pivot!E69,"")</f>
        <v/>
      </c>
      <c r="G172" s="21" t="str">
        <f>IF(ISNUMBER(Pivot!L69),Pivot!L69,"")</f>
        <v/>
      </c>
    </row>
    <row r="173" spans="2:7" ht="15" customHeight="1" x14ac:dyDescent="0.15">
      <c r="B173" s="20" t="str">
        <f>IF(ISTEXT(Pivot!A70),Pivot!A70,B172)</f>
        <v>U.S. &amp; Canada</v>
      </c>
      <c r="C173" s="20" t="str">
        <f>IF(ISTEXT(Pivot!B70),Pivot!B70,C172)</f>
        <v>U.S. &amp; Canada</v>
      </c>
      <c r="D173" s="20" t="str">
        <f>IF(ISTEXT(Pivot!C70),Pivot!C70,D172)</f>
        <v>United States</v>
      </c>
      <c r="E173" s="20" t="str">
        <f>IF(ISTEXT(Pivot!D70),Pivot!D70,E172)</f>
        <v>Dallas Total</v>
      </c>
      <c r="F173" s="20" t="str">
        <f>IF(ISTEXT(Pivot!E70),Pivot!E70,"")</f>
        <v/>
      </c>
      <c r="G173" s="21" t="str">
        <f>IF(ISNUMBER(Pivot!L70),Pivot!L70,"")</f>
        <v/>
      </c>
    </row>
    <row r="174" spans="2:7" ht="15" customHeight="1" x14ac:dyDescent="0.15">
      <c r="B174" s="20" t="str">
        <f>IF(ISTEXT(Pivot!A71),Pivot!A71,B173)</f>
        <v>U.S. &amp; Canada</v>
      </c>
      <c r="C174" s="20" t="str">
        <f>IF(ISTEXT(Pivot!B71),Pivot!B71,C173)</f>
        <v>U.S. &amp; Canada</v>
      </c>
      <c r="D174" s="20" t="str">
        <f>IF(ISTEXT(Pivot!C71),Pivot!C71,D173)</f>
        <v>United States</v>
      </c>
      <c r="E174" s="20" t="str">
        <f>IF(ISTEXT(Pivot!D71),Pivot!D71,E173)</f>
        <v>Dallas Total</v>
      </c>
      <c r="F174" s="20" t="str">
        <f>IF(ISTEXT(Pivot!E71),Pivot!E71,"")</f>
        <v/>
      </c>
      <c r="G174" s="21" t="str">
        <f>IF(ISNUMBER(Pivot!L71),Pivot!L71,"")</f>
        <v/>
      </c>
    </row>
    <row r="175" spans="2:7" ht="15" customHeight="1" x14ac:dyDescent="0.15">
      <c r="B175" s="20" t="str">
        <f>IF(ISTEXT(Pivot!A72),Pivot!A72,B174)</f>
        <v>U.S. &amp; Canada</v>
      </c>
      <c r="C175" s="20" t="str">
        <f>IF(ISTEXT(Pivot!B72),Pivot!B72,C174)</f>
        <v>U.S. &amp; Canada</v>
      </c>
      <c r="D175" s="20" t="str">
        <f>IF(ISTEXT(Pivot!C72),Pivot!C72,D174)</f>
        <v>United States</v>
      </c>
      <c r="E175" s="20" t="str">
        <f>IF(ISTEXT(Pivot!D72),Pivot!D72,E174)</f>
        <v>Dallas Total</v>
      </c>
      <c r="F175" s="20" t="str">
        <f>IF(ISTEXT(Pivot!E72),Pivot!E72,"")</f>
        <v/>
      </c>
      <c r="G175" s="21" t="str">
        <f>IF(ISNUMBER(Pivot!L72),Pivot!L72,"")</f>
        <v/>
      </c>
    </row>
    <row r="176" spans="2:7" ht="15" customHeight="1" x14ac:dyDescent="0.15">
      <c r="B176" s="20" t="str">
        <f>IF(ISTEXT(Pivot!A73),Pivot!A73,B175)</f>
        <v>U.S. &amp; Canada</v>
      </c>
      <c r="C176" s="20" t="str">
        <f>IF(ISTEXT(Pivot!B73),Pivot!B73,C175)</f>
        <v>U.S. &amp; Canada</v>
      </c>
      <c r="D176" s="20" t="str">
        <f>IF(ISTEXT(Pivot!C73),Pivot!C73,D175)</f>
        <v>United States</v>
      </c>
      <c r="E176" s="20" t="str">
        <f>IF(ISTEXT(Pivot!D73),Pivot!D73,E175)</f>
        <v>Dallas Total</v>
      </c>
      <c r="F176" s="20" t="str">
        <f>IF(ISTEXT(Pivot!E73),Pivot!E73,"")</f>
        <v/>
      </c>
      <c r="G176" s="21" t="str">
        <f>IF(ISNUMBER(Pivot!L73),Pivot!L73,"")</f>
        <v/>
      </c>
    </row>
    <row r="177" spans="2:7" ht="15" customHeight="1" x14ac:dyDescent="0.15">
      <c r="B177" s="20" t="str">
        <f>IF(ISTEXT(Pivot!A74),Pivot!A74,B176)</f>
        <v>U.S. &amp; Canada</v>
      </c>
      <c r="C177" s="20" t="str">
        <f>IF(ISTEXT(Pivot!B74),Pivot!B74,C176)</f>
        <v>U.S. &amp; Canada</v>
      </c>
      <c r="D177" s="20" t="str">
        <f>IF(ISTEXT(Pivot!C74),Pivot!C74,D176)</f>
        <v>United States</v>
      </c>
      <c r="E177" s="20" t="str">
        <f>IF(ISTEXT(Pivot!D74),Pivot!D74,E176)</f>
        <v>Dallas Total</v>
      </c>
      <c r="F177" s="20" t="str">
        <f>IF(ISTEXT(Pivot!E74),Pivot!E74,"")</f>
        <v/>
      </c>
      <c r="G177" s="21" t="str">
        <f>IF(ISNUMBER(Pivot!L74),Pivot!L74,"")</f>
        <v/>
      </c>
    </row>
    <row r="178" spans="2:7" ht="15" customHeight="1" x14ac:dyDescent="0.15">
      <c r="B178" s="20" t="str">
        <f>IF(ISTEXT(Pivot!A75),Pivot!A75,B177)</f>
        <v>U.S. &amp; Canada</v>
      </c>
      <c r="C178" s="20" t="str">
        <f>IF(ISTEXT(Pivot!B75),Pivot!B75,C177)</f>
        <v>U.S. &amp; Canada</v>
      </c>
      <c r="D178" s="20" t="str">
        <f>IF(ISTEXT(Pivot!C75),Pivot!C75,D177)</f>
        <v>United States</v>
      </c>
      <c r="E178" s="20" t="str">
        <f>IF(ISTEXT(Pivot!D75),Pivot!D75,E177)</f>
        <v>Dallas Total</v>
      </c>
      <c r="F178" s="20" t="str">
        <f>IF(ISTEXT(Pivot!E75),Pivot!E75,"")</f>
        <v/>
      </c>
      <c r="G178" s="21" t="str">
        <f>IF(ISNUMBER(Pivot!L75),Pivot!L75,"")</f>
        <v/>
      </c>
    </row>
    <row r="179" spans="2:7" ht="15" customHeight="1" x14ac:dyDescent="0.15">
      <c r="B179" s="20" t="str">
        <f>IF(ISTEXT(Pivot!A76),Pivot!A76,B178)</f>
        <v>U.S. &amp; Canada</v>
      </c>
      <c r="C179" s="20" t="str">
        <f>IF(ISTEXT(Pivot!B76),Pivot!B76,C178)</f>
        <v>U.S. &amp; Canada</v>
      </c>
      <c r="D179" s="20" t="str">
        <f>IF(ISTEXT(Pivot!C76),Pivot!C76,D178)</f>
        <v>United States</v>
      </c>
      <c r="E179" s="20" t="str">
        <f>IF(ISTEXT(Pivot!D76),Pivot!D76,E178)</f>
        <v>Dallas Total</v>
      </c>
      <c r="F179" s="20" t="str">
        <f>IF(ISTEXT(Pivot!E76),Pivot!E76,"")</f>
        <v/>
      </c>
      <c r="G179" s="21" t="str">
        <f>IF(ISNUMBER(Pivot!L76),Pivot!L76,"")</f>
        <v/>
      </c>
    </row>
    <row r="180" spans="2:7" ht="15" customHeight="1" x14ac:dyDescent="0.15">
      <c r="B180" s="20" t="str">
        <f>IF(ISTEXT(Pivot!A77),Pivot!A77,B179)</f>
        <v>U.S. &amp; Canada</v>
      </c>
      <c r="C180" s="20" t="str">
        <f>IF(ISTEXT(Pivot!B77),Pivot!B77,C179)</f>
        <v>U.S. &amp; Canada</v>
      </c>
      <c r="D180" s="20" t="str">
        <f>IF(ISTEXT(Pivot!C77),Pivot!C77,D179)</f>
        <v>United States</v>
      </c>
      <c r="E180" s="20" t="str">
        <f>IF(ISTEXT(Pivot!D77),Pivot!D77,E179)</f>
        <v>Dallas Total</v>
      </c>
      <c r="F180" s="20" t="str">
        <f>IF(ISTEXT(Pivot!E77),Pivot!E77,"")</f>
        <v/>
      </c>
      <c r="G180" s="21" t="str">
        <f>IF(ISNUMBER(Pivot!L77),Pivot!L77,"")</f>
        <v/>
      </c>
    </row>
    <row r="181" spans="2:7" ht="15" customHeight="1" x14ac:dyDescent="0.15">
      <c r="B181" s="20" t="str">
        <f>IF(ISTEXT(Pivot!A78),Pivot!A78,B180)</f>
        <v>U.S. &amp; Canada</v>
      </c>
      <c r="C181" s="20" t="str">
        <f>IF(ISTEXT(Pivot!B78),Pivot!B78,C180)</f>
        <v>U.S. &amp; Canada</v>
      </c>
      <c r="D181" s="20" t="str">
        <f>IF(ISTEXT(Pivot!C78),Pivot!C78,D180)</f>
        <v>United States</v>
      </c>
      <c r="E181" s="20" t="str">
        <f>IF(ISTEXT(Pivot!D78),Pivot!D78,E180)</f>
        <v>Dallas Total</v>
      </c>
      <c r="F181" s="20" t="str">
        <f>IF(ISTEXT(Pivot!E78),Pivot!E78,"")</f>
        <v/>
      </c>
      <c r="G181" s="21" t="str">
        <f>IF(ISNUMBER(Pivot!L78),Pivot!L78,"")</f>
        <v/>
      </c>
    </row>
    <row r="182" spans="2:7" ht="15" customHeight="1" x14ac:dyDescent="0.15">
      <c r="B182" s="20" t="str">
        <f>IF(ISTEXT(Pivot!A79),Pivot!A79,B181)</f>
        <v>U.S. &amp; Canada</v>
      </c>
      <c r="C182" s="20" t="str">
        <f>IF(ISTEXT(Pivot!B79),Pivot!B79,C181)</f>
        <v>U.S. &amp; Canada</v>
      </c>
      <c r="D182" s="20" t="str">
        <f>IF(ISTEXT(Pivot!C79),Pivot!C79,D181)</f>
        <v>United States</v>
      </c>
      <c r="E182" s="20" t="str">
        <f>IF(ISTEXT(Pivot!D79),Pivot!D79,E181)</f>
        <v>Dallas Total</v>
      </c>
      <c r="F182" s="20" t="str">
        <f>IF(ISTEXT(Pivot!E79),Pivot!E79,"")</f>
        <v/>
      </c>
      <c r="G182" s="21" t="str">
        <f>IF(ISNUMBER(Pivot!L79),Pivot!L79,"")</f>
        <v/>
      </c>
    </row>
    <row r="183" spans="2:7" ht="15" customHeight="1" x14ac:dyDescent="0.15">
      <c r="B183" s="20" t="str">
        <f>IF(ISTEXT(Pivot!A80),Pivot!A80,B182)</f>
        <v>U.S. &amp; Canada</v>
      </c>
      <c r="C183" s="20" t="str">
        <f>IF(ISTEXT(Pivot!B80),Pivot!B80,C182)</f>
        <v>U.S. &amp; Canada</v>
      </c>
      <c r="D183" s="20" t="str">
        <f>IF(ISTEXT(Pivot!C80),Pivot!C80,D182)</f>
        <v>United States</v>
      </c>
      <c r="E183" s="20" t="str">
        <f>IF(ISTEXT(Pivot!D80),Pivot!D80,E182)</f>
        <v>Dallas Total</v>
      </c>
      <c r="F183" s="20" t="str">
        <f>IF(ISTEXT(Pivot!E80),Pivot!E80,"")</f>
        <v/>
      </c>
      <c r="G183" s="21" t="str">
        <f>IF(ISNUMBER(Pivot!L80),Pivot!L80,"")</f>
        <v/>
      </c>
    </row>
    <row r="184" spans="2:7" ht="15" customHeight="1" x14ac:dyDescent="0.15">
      <c r="B184" s="20" t="str">
        <f>IF(ISTEXT(Pivot!A81),Pivot!A81,B183)</f>
        <v>U.S. &amp; Canada</v>
      </c>
      <c r="C184" s="20" t="str">
        <f>IF(ISTEXT(Pivot!B81),Pivot!B81,C183)</f>
        <v>U.S. &amp; Canada</v>
      </c>
      <c r="D184" s="20" t="str">
        <f>IF(ISTEXT(Pivot!C81),Pivot!C81,D183)</f>
        <v>United States</v>
      </c>
      <c r="E184" s="20" t="str">
        <f>IF(ISTEXT(Pivot!D81),Pivot!D81,E183)</f>
        <v>Dallas Total</v>
      </c>
      <c r="F184" s="20" t="str">
        <f>IF(ISTEXT(Pivot!E81),Pivot!E81,"")</f>
        <v/>
      </c>
      <c r="G184" s="21" t="str">
        <f>IF(ISNUMBER(Pivot!L81),Pivot!L81,"")</f>
        <v/>
      </c>
    </row>
    <row r="185" spans="2:7" ht="15" customHeight="1" x14ac:dyDescent="0.15">
      <c r="B185" s="20" t="str">
        <f>IF(ISTEXT(Pivot!A82),Pivot!A82,B184)</f>
        <v>U.S. &amp; Canada</v>
      </c>
      <c r="C185" s="20" t="str">
        <f>IF(ISTEXT(Pivot!B82),Pivot!B82,C184)</f>
        <v>U.S. &amp; Canada</v>
      </c>
      <c r="D185" s="20" t="str">
        <f>IF(ISTEXT(Pivot!C82),Pivot!C82,D184)</f>
        <v>United States</v>
      </c>
      <c r="E185" s="20" t="str">
        <f>IF(ISTEXT(Pivot!D82),Pivot!D82,E184)</f>
        <v>Dallas Total</v>
      </c>
      <c r="F185" s="20" t="str">
        <f>IF(ISTEXT(Pivot!E82),Pivot!E82,"")</f>
        <v/>
      </c>
      <c r="G185" s="21" t="str">
        <f>IF(ISNUMBER(Pivot!L82),Pivot!L82,"")</f>
        <v/>
      </c>
    </row>
    <row r="186" spans="2:7" ht="15" customHeight="1" x14ac:dyDescent="0.15">
      <c r="B186" s="20" t="str">
        <f>IF(ISTEXT(Pivot!A83),Pivot!A83,B185)</f>
        <v>U.S. &amp; Canada</v>
      </c>
      <c r="C186" s="20" t="str">
        <f>IF(ISTEXT(Pivot!B83),Pivot!B83,C185)</f>
        <v>U.S. &amp; Canada</v>
      </c>
      <c r="D186" s="20" t="str">
        <f>IF(ISTEXT(Pivot!C83),Pivot!C83,D185)</f>
        <v>United States</v>
      </c>
      <c r="E186" s="20" t="str">
        <f>IF(ISTEXT(Pivot!D83),Pivot!D83,E185)</f>
        <v>Dallas Total</v>
      </c>
      <c r="F186" s="20" t="str">
        <f>IF(ISTEXT(Pivot!E83),Pivot!E83,"")</f>
        <v/>
      </c>
      <c r="G186" s="21" t="str">
        <f>IF(ISNUMBER(Pivot!L83),Pivot!L83,"")</f>
        <v/>
      </c>
    </row>
    <row r="187" spans="2:7" ht="15" customHeight="1" x14ac:dyDescent="0.15">
      <c r="B187" s="20" t="str">
        <f>IF(ISTEXT(Pivot!A84),Pivot!A84,B186)</f>
        <v>U.S. &amp; Canada</v>
      </c>
      <c r="C187" s="20" t="str">
        <f>IF(ISTEXT(Pivot!B84),Pivot!B84,C186)</f>
        <v>U.S. &amp; Canada</v>
      </c>
      <c r="D187" s="20" t="str">
        <f>IF(ISTEXT(Pivot!C84),Pivot!C84,D186)</f>
        <v>United States</v>
      </c>
      <c r="E187" s="20" t="str">
        <f>IF(ISTEXT(Pivot!D84),Pivot!D84,E186)</f>
        <v>Dallas Total</v>
      </c>
      <c r="F187" s="20" t="str">
        <f>IF(ISTEXT(Pivot!E84),Pivot!E84,"")</f>
        <v/>
      </c>
      <c r="G187" s="21" t="str">
        <f>IF(ISNUMBER(Pivot!L84),Pivot!L84,"")</f>
        <v/>
      </c>
    </row>
    <row r="188" spans="2:7" ht="15" customHeight="1" x14ac:dyDescent="0.15">
      <c r="B188" s="20" t="str">
        <f>IF(ISTEXT(Pivot!A85),Pivot!A85,B187)</f>
        <v>U.S. &amp; Canada</v>
      </c>
      <c r="C188" s="20" t="str">
        <f>IF(ISTEXT(Pivot!B85),Pivot!B85,C187)</f>
        <v>U.S. &amp; Canada</v>
      </c>
      <c r="D188" s="20" t="str">
        <f>IF(ISTEXT(Pivot!C85),Pivot!C85,D187)</f>
        <v>United States</v>
      </c>
      <c r="E188" s="20" t="str">
        <f>IF(ISTEXT(Pivot!D85),Pivot!D85,E187)</f>
        <v>Dallas Total</v>
      </c>
      <c r="F188" s="20" t="str">
        <f>IF(ISTEXT(Pivot!E85),Pivot!E85,"")</f>
        <v/>
      </c>
      <c r="G188" s="21" t="str">
        <f>IF(ISNUMBER(Pivot!L85),Pivot!L85,"")</f>
        <v/>
      </c>
    </row>
    <row r="189" spans="2:7" ht="15" customHeight="1" x14ac:dyDescent="0.15">
      <c r="B189" s="20" t="str">
        <f>IF(ISTEXT(Pivot!A86),Pivot!A86,B188)</f>
        <v>U.S. &amp; Canada</v>
      </c>
      <c r="C189" s="20" t="str">
        <f>IF(ISTEXT(Pivot!B86),Pivot!B86,C188)</f>
        <v>U.S. &amp; Canada</v>
      </c>
      <c r="D189" s="20" t="str">
        <f>IF(ISTEXT(Pivot!C86),Pivot!C86,D188)</f>
        <v>United States</v>
      </c>
      <c r="E189" s="20" t="str">
        <f>IF(ISTEXT(Pivot!D86),Pivot!D86,E188)</f>
        <v>Dallas Total</v>
      </c>
      <c r="F189" s="20" t="str">
        <f>IF(ISTEXT(Pivot!E86),Pivot!E86,"")</f>
        <v/>
      </c>
      <c r="G189" s="21" t="str">
        <f>IF(ISNUMBER(Pivot!L86),Pivot!L86,"")</f>
        <v/>
      </c>
    </row>
    <row r="190" spans="2:7" ht="15" customHeight="1" x14ac:dyDescent="0.15">
      <c r="B190" s="20" t="str">
        <f>IF(ISTEXT(Pivot!A87),Pivot!A87,B189)</f>
        <v>U.S. &amp; Canada</v>
      </c>
      <c r="C190" s="20" t="str">
        <f>IF(ISTEXT(Pivot!B87),Pivot!B87,C189)</f>
        <v>U.S. &amp; Canada</v>
      </c>
      <c r="D190" s="20" t="str">
        <f>IF(ISTEXT(Pivot!C87),Pivot!C87,D189)</f>
        <v>United States</v>
      </c>
      <c r="E190" s="20" t="str">
        <f>IF(ISTEXT(Pivot!D87),Pivot!D87,E189)</f>
        <v>Dallas Total</v>
      </c>
      <c r="F190" s="20" t="str">
        <f>IF(ISTEXT(Pivot!E87),Pivot!E87,"")</f>
        <v/>
      </c>
      <c r="G190" s="21" t="str">
        <f>IF(ISNUMBER(Pivot!L87),Pivot!L87,"")</f>
        <v/>
      </c>
    </row>
    <row r="191" spans="2:7" ht="15" customHeight="1" x14ac:dyDescent="0.15">
      <c r="B191" s="20" t="str">
        <f>IF(ISTEXT(Pivot!A88),Pivot!A88,B190)</f>
        <v>U.S. &amp; Canada</v>
      </c>
      <c r="C191" s="20" t="str">
        <f>IF(ISTEXT(Pivot!B88),Pivot!B88,C190)</f>
        <v>U.S. &amp; Canada</v>
      </c>
      <c r="D191" s="20" t="str">
        <f>IF(ISTEXT(Pivot!C88),Pivot!C88,D190)</f>
        <v>United States</v>
      </c>
      <c r="E191" s="20" t="str">
        <f>IF(ISTEXT(Pivot!D88),Pivot!D88,E190)</f>
        <v>Dallas Total</v>
      </c>
      <c r="F191" s="20" t="str">
        <f>IF(ISTEXT(Pivot!E88),Pivot!E88,"")</f>
        <v/>
      </c>
      <c r="G191" s="21" t="str">
        <f>IF(ISNUMBER(Pivot!L88),Pivot!L88,"")</f>
        <v/>
      </c>
    </row>
    <row r="192" spans="2:7" ht="15" customHeight="1" x14ac:dyDescent="0.15">
      <c r="B192" s="20" t="str">
        <f>IF(ISTEXT(Pivot!A89),Pivot!A89,B191)</f>
        <v>U.S. &amp; Canada</v>
      </c>
      <c r="C192" s="20" t="str">
        <f>IF(ISTEXT(Pivot!B89),Pivot!B89,C191)</f>
        <v>U.S. &amp; Canada</v>
      </c>
      <c r="D192" s="20" t="str">
        <f>IF(ISTEXT(Pivot!C89),Pivot!C89,D191)</f>
        <v>United States</v>
      </c>
      <c r="E192" s="20" t="str">
        <f>IF(ISTEXT(Pivot!D89),Pivot!D89,E191)</f>
        <v>Dallas Total</v>
      </c>
      <c r="F192" s="20" t="str">
        <f>IF(ISTEXT(Pivot!E89),Pivot!E89,"")</f>
        <v/>
      </c>
      <c r="G192" s="21" t="str">
        <f>IF(ISNUMBER(Pivot!L89),Pivot!L89,"")</f>
        <v/>
      </c>
    </row>
    <row r="193" spans="2:7" ht="15" customHeight="1" x14ac:dyDescent="0.15">
      <c r="B193" s="20" t="str">
        <f>IF(ISTEXT(Pivot!A90),Pivot!A90,B192)</f>
        <v>U.S. &amp; Canada</v>
      </c>
      <c r="C193" s="20" t="str">
        <f>IF(ISTEXT(Pivot!B90),Pivot!B90,C192)</f>
        <v>U.S. &amp; Canada</v>
      </c>
      <c r="D193" s="20" t="str">
        <f>IF(ISTEXT(Pivot!C90),Pivot!C90,D192)</f>
        <v>United States</v>
      </c>
      <c r="E193" s="20" t="str">
        <f>IF(ISTEXT(Pivot!D90),Pivot!D90,E192)</f>
        <v>Dallas Total</v>
      </c>
      <c r="F193" s="20" t="str">
        <f>IF(ISTEXT(Pivot!E90),Pivot!E90,"")</f>
        <v/>
      </c>
      <c r="G193" s="21" t="str">
        <f>IF(ISNUMBER(Pivot!L90),Pivot!L90,"")</f>
        <v/>
      </c>
    </row>
    <row r="194" spans="2:7" ht="15" customHeight="1" x14ac:dyDescent="0.15">
      <c r="B194" s="20" t="str">
        <f>IF(ISTEXT(Pivot!A91),Pivot!A91,B193)</f>
        <v>U.S. &amp; Canada</v>
      </c>
      <c r="C194" s="20" t="str">
        <f>IF(ISTEXT(Pivot!B91),Pivot!B91,C193)</f>
        <v>U.S. &amp; Canada</v>
      </c>
      <c r="D194" s="20" t="str">
        <f>IF(ISTEXT(Pivot!C91),Pivot!C91,D193)</f>
        <v>United States</v>
      </c>
      <c r="E194" s="20" t="str">
        <f>IF(ISTEXT(Pivot!D91),Pivot!D91,E193)</f>
        <v>Dallas Total</v>
      </c>
      <c r="F194" s="20" t="str">
        <f>IF(ISTEXT(Pivot!E91),Pivot!E91,"")</f>
        <v/>
      </c>
      <c r="G194" s="21" t="str">
        <f>IF(ISNUMBER(Pivot!L91),Pivot!L91,"")</f>
        <v/>
      </c>
    </row>
    <row r="195" spans="2:7" ht="15" customHeight="1" x14ac:dyDescent="0.15">
      <c r="B195" s="20" t="str">
        <f>IF(ISTEXT(Pivot!A92),Pivot!A92,B194)</f>
        <v>U.S. &amp; Canada</v>
      </c>
      <c r="C195" s="20" t="str">
        <f>IF(ISTEXT(Pivot!B92),Pivot!B92,C194)</f>
        <v>U.S. &amp; Canada</v>
      </c>
      <c r="D195" s="20" t="str">
        <f>IF(ISTEXT(Pivot!C92),Pivot!C92,D194)</f>
        <v>United States</v>
      </c>
      <c r="E195" s="20" t="str">
        <f>IF(ISTEXT(Pivot!D92),Pivot!D92,E194)</f>
        <v>Dallas Total</v>
      </c>
      <c r="F195" s="20" t="str">
        <f>IF(ISTEXT(Pivot!E92),Pivot!E92,"")</f>
        <v/>
      </c>
      <c r="G195" s="21" t="str">
        <f>IF(ISNUMBER(Pivot!L92),Pivot!L92,"")</f>
        <v/>
      </c>
    </row>
    <row r="196" spans="2:7" ht="15" customHeight="1" x14ac:dyDescent="0.15">
      <c r="B196" s="20" t="str">
        <f>IF(ISTEXT(Pivot!A93),Pivot!A93,B195)</f>
        <v>U.S. &amp; Canada</v>
      </c>
      <c r="C196" s="20" t="str">
        <f>IF(ISTEXT(Pivot!B93),Pivot!B93,C195)</f>
        <v>U.S. &amp; Canada</v>
      </c>
      <c r="D196" s="20" t="str">
        <f>IF(ISTEXT(Pivot!C93),Pivot!C93,D195)</f>
        <v>United States</v>
      </c>
      <c r="E196" s="20" t="str">
        <f>IF(ISTEXT(Pivot!D93),Pivot!D93,E195)</f>
        <v>Dallas Total</v>
      </c>
      <c r="F196" s="20" t="str">
        <f>IF(ISTEXT(Pivot!E93),Pivot!E93,"")</f>
        <v/>
      </c>
      <c r="G196" s="21" t="str">
        <f>IF(ISNUMBER(Pivot!L93),Pivot!L93,"")</f>
        <v/>
      </c>
    </row>
    <row r="197" spans="2:7" ht="15" customHeight="1" x14ac:dyDescent="0.15">
      <c r="B197" s="20" t="str">
        <f>IF(ISTEXT(Pivot!A94),Pivot!A94,B196)</f>
        <v>U.S. &amp; Canada</v>
      </c>
      <c r="C197" s="20" t="str">
        <f>IF(ISTEXT(Pivot!B94),Pivot!B94,C196)</f>
        <v>U.S. &amp; Canada</v>
      </c>
      <c r="D197" s="20" t="str">
        <f>IF(ISTEXT(Pivot!C94),Pivot!C94,D196)</f>
        <v>United States</v>
      </c>
      <c r="E197" s="20" t="str">
        <f>IF(ISTEXT(Pivot!D94),Pivot!D94,E196)</f>
        <v>Dallas Total</v>
      </c>
      <c r="F197" s="20" t="str">
        <f>IF(ISTEXT(Pivot!E94),Pivot!E94,"")</f>
        <v/>
      </c>
      <c r="G197" s="21" t="str">
        <f>IF(ISNUMBER(Pivot!L94),Pivot!L94,"")</f>
        <v/>
      </c>
    </row>
    <row r="198" spans="2:7" ht="15" customHeight="1" x14ac:dyDescent="0.15">
      <c r="B198" s="20" t="str">
        <f>IF(ISTEXT(Pivot!A95),Pivot!A95,B197)</f>
        <v>U.S. &amp; Canada</v>
      </c>
      <c r="C198" s="20" t="str">
        <f>IF(ISTEXT(Pivot!B95),Pivot!B95,C197)</f>
        <v>U.S. &amp; Canada</v>
      </c>
      <c r="D198" s="20" t="str">
        <f>IF(ISTEXT(Pivot!C95),Pivot!C95,D197)</f>
        <v>United States</v>
      </c>
      <c r="E198" s="20" t="str">
        <f>IF(ISTEXT(Pivot!D95),Pivot!D95,E197)</f>
        <v>Dallas Total</v>
      </c>
      <c r="F198" s="20" t="str">
        <f>IF(ISTEXT(Pivot!E95),Pivot!E95,"")</f>
        <v/>
      </c>
      <c r="G198" s="21" t="str">
        <f>IF(ISNUMBER(Pivot!L95),Pivot!L95,"")</f>
        <v/>
      </c>
    </row>
    <row r="199" spans="2:7" ht="15" customHeight="1" x14ac:dyDescent="0.15">
      <c r="B199" s="20" t="str">
        <f>IF(ISTEXT(Pivot!A96),Pivot!A96,B198)</f>
        <v>U.S. &amp; Canada</v>
      </c>
      <c r="C199" s="20" t="str">
        <f>IF(ISTEXT(Pivot!B96),Pivot!B96,C198)</f>
        <v>U.S. &amp; Canada</v>
      </c>
      <c r="D199" s="20" t="str">
        <f>IF(ISTEXT(Pivot!C96),Pivot!C96,D198)</f>
        <v>United States</v>
      </c>
      <c r="E199" s="20" t="str">
        <f>IF(ISTEXT(Pivot!D96),Pivot!D96,E198)</f>
        <v>Dallas Total</v>
      </c>
      <c r="F199" s="20" t="str">
        <f>IF(ISTEXT(Pivot!E96),Pivot!E96,"")</f>
        <v/>
      </c>
      <c r="G199" s="21" t="str">
        <f>IF(ISNUMBER(Pivot!L96),Pivot!L96,"")</f>
        <v/>
      </c>
    </row>
    <row r="200" spans="2:7" ht="15" customHeight="1" x14ac:dyDescent="0.15">
      <c r="B200" s="20" t="str">
        <f>IF(ISTEXT(Pivot!A97),Pivot!A97,B199)</f>
        <v>U.S. &amp; Canada</v>
      </c>
      <c r="C200" s="20" t="str">
        <f>IF(ISTEXT(Pivot!B97),Pivot!B97,C199)</f>
        <v>U.S. &amp; Canada</v>
      </c>
      <c r="D200" s="20" t="str">
        <f>IF(ISTEXT(Pivot!C97),Pivot!C97,D199)</f>
        <v>United States</v>
      </c>
      <c r="E200" s="20" t="str">
        <f>IF(ISTEXT(Pivot!D97),Pivot!D97,E199)</f>
        <v>Dallas Total</v>
      </c>
      <c r="F200" s="20" t="str">
        <f>IF(ISTEXT(Pivot!E97),Pivot!E97,"")</f>
        <v/>
      </c>
      <c r="G200" s="21" t="str">
        <f>IF(ISNUMBER(Pivot!L97),Pivot!L97,"")</f>
        <v/>
      </c>
    </row>
    <row r="201" spans="2:7" ht="15" customHeight="1" x14ac:dyDescent="0.15">
      <c r="B201" s="20" t="str">
        <f>IF(ISTEXT(Pivot!A98),Pivot!A98,B200)</f>
        <v>U.S. &amp; Canada</v>
      </c>
      <c r="C201" s="20" t="str">
        <f>IF(ISTEXT(Pivot!B98),Pivot!B98,C200)</f>
        <v>U.S. &amp; Canada</v>
      </c>
      <c r="D201" s="20" t="str">
        <f>IF(ISTEXT(Pivot!C98),Pivot!C98,D200)</f>
        <v>United States</v>
      </c>
      <c r="E201" s="20" t="str">
        <f>IF(ISTEXT(Pivot!D98),Pivot!D98,E200)</f>
        <v>Dallas Total</v>
      </c>
      <c r="F201" s="20" t="str">
        <f>IF(ISTEXT(Pivot!E98),Pivot!E98,"")</f>
        <v/>
      </c>
      <c r="G201" s="21" t="str">
        <f>IF(ISNUMBER(Pivot!L98),Pivot!L98,"")</f>
        <v/>
      </c>
    </row>
    <row r="202" spans="2:7" ht="15" customHeight="1" x14ac:dyDescent="0.15">
      <c r="B202" s="20" t="str">
        <f>IF(ISTEXT(Pivot!A99),Pivot!A99,B201)</f>
        <v>U.S. &amp; Canada</v>
      </c>
      <c r="C202" s="20" t="str">
        <f>IF(ISTEXT(Pivot!B99),Pivot!B99,C201)</f>
        <v>U.S. &amp; Canada</v>
      </c>
      <c r="D202" s="20" t="str">
        <f>IF(ISTEXT(Pivot!C99),Pivot!C99,D201)</f>
        <v>United States</v>
      </c>
      <c r="E202" s="20" t="str">
        <f>IF(ISTEXT(Pivot!D99),Pivot!D99,E201)</f>
        <v>Dallas Total</v>
      </c>
      <c r="F202" s="20" t="str">
        <f>IF(ISTEXT(Pivot!E99),Pivot!E99,"")</f>
        <v/>
      </c>
      <c r="G202" s="21" t="str">
        <f>IF(ISNUMBER(Pivot!L99),Pivot!L99,"")</f>
        <v/>
      </c>
    </row>
    <row r="203" spans="2:7" ht="15" customHeight="1" x14ac:dyDescent="0.15">
      <c r="B203" s="20" t="str">
        <f>IF(ISTEXT(Pivot!A100),Pivot!A100,B202)</f>
        <v>U.S. &amp; Canada</v>
      </c>
      <c r="C203" s="20" t="str">
        <f>IF(ISTEXT(Pivot!B100),Pivot!B100,C202)</f>
        <v>U.S. &amp; Canada</v>
      </c>
      <c r="D203" s="20" t="str">
        <f>IF(ISTEXT(Pivot!C100),Pivot!C100,D202)</f>
        <v>United States</v>
      </c>
      <c r="E203" s="20" t="str">
        <f>IF(ISTEXT(Pivot!D100),Pivot!D100,E202)</f>
        <v>Dallas Total</v>
      </c>
      <c r="F203" s="20" t="str">
        <f>IF(ISTEXT(Pivot!E100),Pivot!E100,"")</f>
        <v/>
      </c>
      <c r="G203" s="21" t="str">
        <f>IF(ISNUMBER(Pivot!L100),Pivot!L100,"")</f>
        <v/>
      </c>
    </row>
    <row r="204" spans="2:7" ht="15" customHeight="1" x14ac:dyDescent="0.15">
      <c r="B204" s="20" t="str">
        <f>IF(ISTEXT(Pivot!A101),Pivot!A101,B203)</f>
        <v>U.S. &amp; Canada</v>
      </c>
      <c r="C204" s="20" t="str">
        <f>IF(ISTEXT(Pivot!B101),Pivot!B101,C203)</f>
        <v>U.S. &amp; Canada</v>
      </c>
      <c r="D204" s="20" t="str">
        <f>IF(ISTEXT(Pivot!C101),Pivot!C101,D203)</f>
        <v>United States</v>
      </c>
      <c r="E204" s="20" t="str">
        <f>IF(ISTEXT(Pivot!D101),Pivot!D101,E203)</f>
        <v>Dallas Total</v>
      </c>
      <c r="F204" s="20" t="str">
        <f>IF(ISTEXT(Pivot!E101),Pivot!E101,"")</f>
        <v/>
      </c>
      <c r="G204" s="21" t="str">
        <f>IF(ISNUMBER(Pivot!L101),Pivot!L101,"")</f>
        <v/>
      </c>
    </row>
    <row r="205" spans="2:7" ht="15" customHeight="1" x14ac:dyDescent="0.15">
      <c r="B205" s="20" t="str">
        <f>IF(ISTEXT(Pivot!A102),Pivot!A102,B204)</f>
        <v>U.S. &amp; Canada</v>
      </c>
      <c r="C205" s="20" t="str">
        <f>IF(ISTEXT(Pivot!B102),Pivot!B102,C204)</f>
        <v>U.S. &amp; Canada</v>
      </c>
      <c r="D205" s="20" t="str">
        <f>IF(ISTEXT(Pivot!C102),Pivot!C102,D204)</f>
        <v>United States</v>
      </c>
      <c r="E205" s="20" t="str">
        <f>IF(ISTEXT(Pivot!D102),Pivot!D102,E204)</f>
        <v>Dallas Total</v>
      </c>
      <c r="F205" s="20" t="str">
        <f>IF(ISTEXT(Pivot!E102),Pivot!E102,"")</f>
        <v/>
      </c>
      <c r="G205" s="21" t="str">
        <f>IF(ISNUMBER(Pivot!L102),Pivot!L102,"")</f>
        <v/>
      </c>
    </row>
    <row r="206" spans="2:7" ht="15" customHeight="1" x14ac:dyDescent="0.15">
      <c r="B206" s="20" t="str">
        <f>IF(ISTEXT(Pivot!A103),Pivot!A103,B205)</f>
        <v>U.S. &amp; Canada</v>
      </c>
      <c r="C206" s="20" t="str">
        <f>IF(ISTEXT(Pivot!B103),Pivot!B103,C205)</f>
        <v>U.S. &amp; Canada</v>
      </c>
      <c r="D206" s="20" t="str">
        <f>IF(ISTEXT(Pivot!C103),Pivot!C103,D205)</f>
        <v>United States</v>
      </c>
      <c r="E206" s="20" t="str">
        <f>IF(ISTEXT(Pivot!D103),Pivot!D103,E205)</f>
        <v>Dallas Total</v>
      </c>
      <c r="F206" s="20" t="str">
        <f>IF(ISTEXT(Pivot!E103),Pivot!E103,"")</f>
        <v/>
      </c>
      <c r="G206" s="21" t="str">
        <f>IF(ISNUMBER(Pivot!L103),Pivot!L103,"")</f>
        <v/>
      </c>
    </row>
    <row r="207" spans="2:7" ht="15" customHeight="1" x14ac:dyDescent="0.15">
      <c r="B207" s="20" t="str">
        <f>IF(ISTEXT(Pivot!A104),Pivot!A104,B206)</f>
        <v>U.S. &amp; Canada</v>
      </c>
      <c r="C207" s="20" t="str">
        <f>IF(ISTEXT(Pivot!B104),Pivot!B104,C206)</f>
        <v>U.S. &amp; Canada</v>
      </c>
      <c r="D207" s="20" t="str">
        <f>IF(ISTEXT(Pivot!C104),Pivot!C104,D206)</f>
        <v>United States</v>
      </c>
      <c r="E207" s="20" t="str">
        <f>IF(ISTEXT(Pivot!D104),Pivot!D104,E206)</f>
        <v>Dallas Total</v>
      </c>
      <c r="F207" s="20" t="str">
        <f>IF(ISTEXT(Pivot!E104),Pivot!E104,"")</f>
        <v/>
      </c>
      <c r="G207" s="21" t="str">
        <f>IF(ISNUMBER(Pivot!L104),Pivot!L104,"")</f>
        <v/>
      </c>
    </row>
    <row r="208" spans="2:7" ht="15" customHeight="1" x14ac:dyDescent="0.15">
      <c r="B208" s="20" t="str">
        <f>IF(ISTEXT(Pivot!A105),Pivot!A105,B207)</f>
        <v>U.S. &amp; Canada</v>
      </c>
      <c r="C208" s="20" t="str">
        <f>IF(ISTEXT(Pivot!B105),Pivot!B105,C207)</f>
        <v>U.S. &amp; Canada</v>
      </c>
      <c r="D208" s="20" t="str">
        <f>IF(ISTEXT(Pivot!C105),Pivot!C105,D207)</f>
        <v>United States</v>
      </c>
      <c r="E208" s="20" t="str">
        <f>IF(ISTEXT(Pivot!D105),Pivot!D105,E207)</f>
        <v>Dallas Total</v>
      </c>
      <c r="F208" s="20" t="str">
        <f>IF(ISTEXT(Pivot!E105),Pivot!E105,"")</f>
        <v/>
      </c>
      <c r="G208" s="21" t="str">
        <f>IF(ISNUMBER(Pivot!L105),Pivot!L105,"")</f>
        <v/>
      </c>
    </row>
    <row r="209" spans="2:7" ht="15" customHeight="1" x14ac:dyDescent="0.15">
      <c r="B209" s="20" t="str">
        <f>IF(ISTEXT(Pivot!A106),Pivot!A106,B208)</f>
        <v>U.S. &amp; Canada</v>
      </c>
      <c r="C209" s="20" t="str">
        <f>IF(ISTEXT(Pivot!B106),Pivot!B106,C208)</f>
        <v>U.S. &amp; Canada</v>
      </c>
      <c r="D209" s="20" t="str">
        <f>IF(ISTEXT(Pivot!C106),Pivot!C106,D208)</f>
        <v>United States</v>
      </c>
      <c r="E209" s="20" t="str">
        <f>IF(ISTEXT(Pivot!D106),Pivot!D106,E208)</f>
        <v>Dallas Total</v>
      </c>
      <c r="F209" s="20" t="str">
        <f>IF(ISTEXT(Pivot!E106),Pivot!E106,"")</f>
        <v/>
      </c>
      <c r="G209" s="21" t="str">
        <f>IF(ISNUMBER(Pivot!L106),Pivot!L106,"")</f>
        <v/>
      </c>
    </row>
    <row r="210" spans="2:7" ht="15" customHeight="1" x14ac:dyDescent="0.15">
      <c r="B210" s="20" t="str">
        <f>IF(ISTEXT(Pivot!A107),Pivot!A107,B209)</f>
        <v>U.S. &amp; Canada</v>
      </c>
      <c r="C210" s="20" t="str">
        <f>IF(ISTEXT(Pivot!B107),Pivot!B107,C209)</f>
        <v>U.S. &amp; Canada</v>
      </c>
      <c r="D210" s="20" t="str">
        <f>IF(ISTEXT(Pivot!C107),Pivot!C107,D209)</f>
        <v>United States</v>
      </c>
      <c r="E210" s="20" t="str">
        <f>IF(ISTEXT(Pivot!D107),Pivot!D107,E209)</f>
        <v>Dallas Total</v>
      </c>
      <c r="F210" s="20" t="str">
        <f>IF(ISTEXT(Pivot!E107),Pivot!E107,"")</f>
        <v/>
      </c>
      <c r="G210" s="21" t="str">
        <f>IF(ISNUMBER(Pivot!L107),Pivot!L107,"")</f>
        <v/>
      </c>
    </row>
    <row r="211" spans="2:7" ht="15" customHeight="1" x14ac:dyDescent="0.15">
      <c r="B211" s="20" t="str">
        <f>IF(ISTEXT(Pivot!A108),Pivot!A108,B210)</f>
        <v>U.S. &amp; Canada</v>
      </c>
      <c r="C211" s="20" t="str">
        <f>IF(ISTEXT(Pivot!B108),Pivot!B108,C210)</f>
        <v>U.S. &amp; Canada</v>
      </c>
      <c r="D211" s="20" t="str">
        <f>IF(ISTEXT(Pivot!C108),Pivot!C108,D210)</f>
        <v>United States</v>
      </c>
      <c r="E211" s="20" t="str">
        <f>IF(ISTEXT(Pivot!D108),Pivot!D108,E210)</f>
        <v>Dallas Total</v>
      </c>
      <c r="F211" s="20" t="str">
        <f>IF(ISTEXT(Pivot!E108),Pivot!E108,"")</f>
        <v/>
      </c>
      <c r="G211" s="21" t="str">
        <f>IF(ISNUMBER(Pivot!L108),Pivot!L108,"")</f>
        <v/>
      </c>
    </row>
    <row r="212" spans="2:7" ht="15" customHeight="1" x14ac:dyDescent="0.15">
      <c r="B212" s="20" t="str">
        <f>IF(ISTEXT(Pivot!A109),Pivot!A109,B211)</f>
        <v>U.S. &amp; Canada</v>
      </c>
      <c r="C212" s="20" t="str">
        <f>IF(ISTEXT(Pivot!B109),Pivot!B109,C211)</f>
        <v>U.S. &amp; Canada</v>
      </c>
      <c r="D212" s="20" t="str">
        <f>IF(ISTEXT(Pivot!C109),Pivot!C109,D211)</f>
        <v>United States</v>
      </c>
      <c r="E212" s="20" t="str">
        <f>IF(ISTEXT(Pivot!D109),Pivot!D109,E211)</f>
        <v>Dallas Total</v>
      </c>
      <c r="F212" s="20" t="str">
        <f>IF(ISTEXT(Pivot!E109),Pivot!E109,"")</f>
        <v/>
      </c>
      <c r="G212" s="21" t="str">
        <f>IF(ISNUMBER(Pivot!L109),Pivot!L109,"")</f>
        <v/>
      </c>
    </row>
    <row r="213" spans="2:7" ht="15" customHeight="1" x14ac:dyDescent="0.15">
      <c r="B213" s="20" t="str">
        <f>IF(ISTEXT(Pivot!A110),Pivot!A110,B212)</f>
        <v>U.S. &amp; Canada</v>
      </c>
      <c r="C213" s="20" t="str">
        <f>IF(ISTEXT(Pivot!B110),Pivot!B110,C212)</f>
        <v>U.S. &amp; Canada</v>
      </c>
      <c r="D213" s="20" t="str">
        <f>IF(ISTEXT(Pivot!C110),Pivot!C110,D212)</f>
        <v>United States</v>
      </c>
      <c r="E213" s="20" t="str">
        <f>IF(ISTEXT(Pivot!D110),Pivot!D110,E212)</f>
        <v>Dallas Total</v>
      </c>
      <c r="F213" s="20" t="str">
        <f>IF(ISTEXT(Pivot!E110),Pivot!E110,"")</f>
        <v/>
      </c>
      <c r="G213" s="21" t="str">
        <f>IF(ISNUMBER(Pivot!L110),Pivot!L110,"")</f>
        <v/>
      </c>
    </row>
    <row r="214" spans="2:7" ht="15" customHeight="1" x14ac:dyDescent="0.15">
      <c r="B214" s="20" t="str">
        <f>IF(ISTEXT(Pivot!A111),Pivot!A111,B213)</f>
        <v>U.S. &amp; Canada</v>
      </c>
      <c r="C214" s="20" t="str">
        <f>IF(ISTEXT(Pivot!B111),Pivot!B111,C213)</f>
        <v>U.S. &amp; Canada</v>
      </c>
      <c r="D214" s="20" t="str">
        <f>IF(ISTEXT(Pivot!C111),Pivot!C111,D213)</f>
        <v>United States</v>
      </c>
      <c r="E214" s="20" t="str">
        <f>IF(ISTEXT(Pivot!D111),Pivot!D111,E213)</f>
        <v>Dallas Total</v>
      </c>
      <c r="F214" s="20" t="str">
        <f>IF(ISTEXT(Pivot!E111),Pivot!E111,"")</f>
        <v/>
      </c>
      <c r="G214" s="21" t="str">
        <f>IF(ISNUMBER(Pivot!L111),Pivot!L111,"")</f>
        <v/>
      </c>
    </row>
    <row r="215" spans="2:7" ht="15" customHeight="1" x14ac:dyDescent="0.15">
      <c r="B215" s="20" t="str">
        <f>IF(ISTEXT(Pivot!A112),Pivot!A112,B214)</f>
        <v>U.S. &amp; Canada</v>
      </c>
      <c r="C215" s="20" t="str">
        <f>IF(ISTEXT(Pivot!B112),Pivot!B112,C214)</f>
        <v>U.S. &amp; Canada</v>
      </c>
      <c r="D215" s="20" t="str">
        <f>IF(ISTEXT(Pivot!C112),Pivot!C112,D214)</f>
        <v>United States</v>
      </c>
      <c r="E215" s="20" t="str">
        <f>IF(ISTEXT(Pivot!D112),Pivot!D112,E214)</f>
        <v>Dallas Total</v>
      </c>
      <c r="F215" s="20" t="str">
        <f>IF(ISTEXT(Pivot!E112),Pivot!E112,"")</f>
        <v/>
      </c>
      <c r="G215" s="21" t="str">
        <f>IF(ISNUMBER(Pivot!L112),Pivot!L112,"")</f>
        <v/>
      </c>
    </row>
    <row r="216" spans="2:7" ht="15" customHeight="1" x14ac:dyDescent="0.15">
      <c r="B216" s="20" t="str">
        <f>IF(ISTEXT(Pivot!A113),Pivot!A113,B215)</f>
        <v>U.S. &amp; Canada</v>
      </c>
      <c r="C216" s="20" t="str">
        <f>IF(ISTEXT(Pivot!B113),Pivot!B113,C215)</f>
        <v>U.S. &amp; Canada</v>
      </c>
      <c r="D216" s="20" t="str">
        <f>IF(ISTEXT(Pivot!C113),Pivot!C113,D215)</f>
        <v>United States</v>
      </c>
      <c r="E216" s="20" t="str">
        <f>IF(ISTEXT(Pivot!D113),Pivot!D113,E215)</f>
        <v>Dallas Total</v>
      </c>
      <c r="F216" s="20" t="str">
        <f>IF(ISTEXT(Pivot!E113),Pivot!E113,"")</f>
        <v/>
      </c>
      <c r="G216" s="21" t="str">
        <f>IF(ISNUMBER(Pivot!L113),Pivot!L113,"")</f>
        <v/>
      </c>
    </row>
    <row r="217" spans="2:7" ht="15" customHeight="1" x14ac:dyDescent="0.15">
      <c r="B217" s="20" t="str">
        <f>IF(ISTEXT(Pivot!A114),Pivot!A114,B216)</f>
        <v>U.S. &amp; Canada</v>
      </c>
      <c r="C217" s="20" t="str">
        <f>IF(ISTEXT(Pivot!B114),Pivot!B114,C216)</f>
        <v>U.S. &amp; Canada</v>
      </c>
      <c r="D217" s="20" t="str">
        <f>IF(ISTEXT(Pivot!C114),Pivot!C114,D216)</f>
        <v>United States</v>
      </c>
      <c r="E217" s="20" t="str">
        <f>IF(ISTEXT(Pivot!D114),Pivot!D114,E216)</f>
        <v>Dallas Total</v>
      </c>
      <c r="F217" s="20" t="str">
        <f>IF(ISTEXT(Pivot!E114),Pivot!E114,"")</f>
        <v/>
      </c>
      <c r="G217" s="21" t="str">
        <f>IF(ISNUMBER(Pivot!L114),Pivot!L114,"")</f>
        <v/>
      </c>
    </row>
    <row r="218" spans="2:7" ht="15" customHeight="1" x14ac:dyDescent="0.15">
      <c r="B218" s="20" t="str">
        <f>IF(ISTEXT(Pivot!A115),Pivot!A115,B217)</f>
        <v>U.S. &amp; Canada</v>
      </c>
      <c r="C218" s="20" t="str">
        <f>IF(ISTEXT(Pivot!B115),Pivot!B115,C217)</f>
        <v>U.S. &amp; Canada</v>
      </c>
      <c r="D218" s="20" t="str">
        <f>IF(ISTEXT(Pivot!C115),Pivot!C115,D217)</f>
        <v>United States</v>
      </c>
      <c r="E218" s="20" t="str">
        <f>IF(ISTEXT(Pivot!D115),Pivot!D115,E217)</f>
        <v>Dallas Total</v>
      </c>
      <c r="F218" s="20" t="str">
        <f>IF(ISTEXT(Pivot!E115),Pivot!E115,"")</f>
        <v/>
      </c>
      <c r="G218" s="21" t="str">
        <f>IF(ISNUMBER(Pivot!L115),Pivot!L115,"")</f>
        <v/>
      </c>
    </row>
    <row r="219" spans="2:7" ht="15" customHeight="1" x14ac:dyDescent="0.15">
      <c r="B219" s="20" t="str">
        <f>IF(ISTEXT(Pivot!A116),Pivot!A116,B218)</f>
        <v>U.S. &amp; Canada</v>
      </c>
      <c r="C219" s="20" t="str">
        <f>IF(ISTEXT(Pivot!B116),Pivot!B116,C218)</f>
        <v>U.S. &amp; Canada</v>
      </c>
      <c r="D219" s="20" t="str">
        <f>IF(ISTEXT(Pivot!C116),Pivot!C116,D218)</f>
        <v>United States</v>
      </c>
      <c r="E219" s="20" t="str">
        <f>IF(ISTEXT(Pivot!D116),Pivot!D116,E218)</f>
        <v>Dallas Total</v>
      </c>
      <c r="F219" s="20" t="str">
        <f>IF(ISTEXT(Pivot!E116),Pivot!E116,"")</f>
        <v/>
      </c>
      <c r="G219" s="21" t="str">
        <f>IF(ISNUMBER(Pivot!L116),Pivot!L116,"")</f>
        <v/>
      </c>
    </row>
    <row r="220" spans="2:7" ht="15" customHeight="1" x14ac:dyDescent="0.15">
      <c r="B220" s="20" t="str">
        <f>IF(ISTEXT(Pivot!A117),Pivot!A117,B219)</f>
        <v>U.S. &amp; Canada</v>
      </c>
      <c r="C220" s="20" t="str">
        <f>IF(ISTEXT(Pivot!B117),Pivot!B117,C219)</f>
        <v>U.S. &amp; Canada</v>
      </c>
      <c r="D220" s="20" t="str">
        <f>IF(ISTEXT(Pivot!C117),Pivot!C117,D219)</f>
        <v>United States</v>
      </c>
      <c r="E220" s="20" t="str">
        <f>IF(ISTEXT(Pivot!D117),Pivot!D117,E219)</f>
        <v>Dallas Total</v>
      </c>
      <c r="F220" s="20" t="str">
        <f>IF(ISTEXT(Pivot!E117),Pivot!E117,"")</f>
        <v/>
      </c>
      <c r="G220" s="21" t="str">
        <f>IF(ISNUMBER(Pivot!L117),Pivot!L117,"")</f>
        <v/>
      </c>
    </row>
    <row r="221" spans="2:7" ht="15" customHeight="1" x14ac:dyDescent="0.15">
      <c r="B221" s="20" t="str">
        <f>IF(ISTEXT(Pivot!A118),Pivot!A118,B220)</f>
        <v>U.S. &amp; Canada</v>
      </c>
      <c r="C221" s="20" t="str">
        <f>IF(ISTEXT(Pivot!B118),Pivot!B118,C220)</f>
        <v>U.S. &amp; Canada</v>
      </c>
      <c r="D221" s="20" t="str">
        <f>IF(ISTEXT(Pivot!C118),Pivot!C118,D220)</f>
        <v>United States</v>
      </c>
      <c r="E221" s="20" t="str">
        <f>IF(ISTEXT(Pivot!D118),Pivot!D118,E220)</f>
        <v>Dallas Total</v>
      </c>
      <c r="F221" s="20" t="str">
        <f>IF(ISTEXT(Pivot!E118),Pivot!E118,"")</f>
        <v/>
      </c>
      <c r="G221" s="21" t="str">
        <f>IF(ISNUMBER(Pivot!L118),Pivot!L118,"")</f>
        <v/>
      </c>
    </row>
    <row r="222" spans="2:7" ht="15" customHeight="1" x14ac:dyDescent="0.15">
      <c r="B222" s="20" t="str">
        <f>IF(ISTEXT(Pivot!A119),Pivot!A119,B221)</f>
        <v>U.S. &amp; Canada</v>
      </c>
      <c r="C222" s="20" t="str">
        <f>IF(ISTEXT(Pivot!B119),Pivot!B119,C221)</f>
        <v>U.S. &amp; Canada</v>
      </c>
      <c r="D222" s="20" t="str">
        <f>IF(ISTEXT(Pivot!C119),Pivot!C119,D221)</f>
        <v>United States</v>
      </c>
      <c r="E222" s="20" t="str">
        <f>IF(ISTEXT(Pivot!D119),Pivot!D119,E221)</f>
        <v>Dallas Total</v>
      </c>
      <c r="F222" s="20" t="str">
        <f>IF(ISTEXT(Pivot!E119),Pivot!E119,"")</f>
        <v/>
      </c>
      <c r="G222" s="21" t="str">
        <f>IF(ISNUMBER(Pivot!L119),Pivot!L119,"")</f>
        <v/>
      </c>
    </row>
    <row r="223" spans="2:7" ht="15" customHeight="1" x14ac:dyDescent="0.15">
      <c r="B223" s="20" t="str">
        <f>IF(ISTEXT(Pivot!A120),Pivot!A120,B222)</f>
        <v>U.S. &amp; Canada</v>
      </c>
      <c r="C223" s="20" t="str">
        <f>IF(ISTEXT(Pivot!B120),Pivot!B120,C222)</f>
        <v>U.S. &amp; Canada</v>
      </c>
      <c r="D223" s="20" t="str">
        <f>IF(ISTEXT(Pivot!C120),Pivot!C120,D222)</f>
        <v>United States</v>
      </c>
      <c r="E223" s="20" t="str">
        <f>IF(ISTEXT(Pivot!D120),Pivot!D120,E222)</f>
        <v>Dallas Total</v>
      </c>
      <c r="F223" s="20" t="str">
        <f>IF(ISTEXT(Pivot!E120),Pivot!E120,"")</f>
        <v/>
      </c>
      <c r="G223" s="21" t="str">
        <f>IF(ISNUMBER(Pivot!L120),Pivot!L120,"")</f>
        <v/>
      </c>
    </row>
    <row r="224" spans="2:7" ht="15" customHeight="1" x14ac:dyDescent="0.15">
      <c r="B224" s="20" t="str">
        <f>IF(ISTEXT(Pivot!A121),Pivot!A121,B223)</f>
        <v>U.S. &amp; Canada</v>
      </c>
      <c r="C224" s="20" t="str">
        <f>IF(ISTEXT(Pivot!B121),Pivot!B121,C223)</f>
        <v>U.S. &amp; Canada</v>
      </c>
      <c r="D224" s="20" t="str">
        <f>IF(ISTEXT(Pivot!C121),Pivot!C121,D223)</f>
        <v>United States</v>
      </c>
      <c r="E224" s="20" t="str">
        <f>IF(ISTEXT(Pivot!D121),Pivot!D121,E223)</f>
        <v>Dallas Total</v>
      </c>
      <c r="F224" s="20" t="str">
        <f>IF(ISTEXT(Pivot!E121),Pivot!E121,"")</f>
        <v/>
      </c>
      <c r="G224" s="21" t="str">
        <f>IF(ISNUMBER(Pivot!L121),Pivot!L121,"")</f>
        <v/>
      </c>
    </row>
    <row r="225" spans="2:7" ht="15" customHeight="1" x14ac:dyDescent="0.15">
      <c r="B225" s="20" t="str">
        <f>IF(ISTEXT(Pivot!A122),Pivot!A122,B224)</f>
        <v>U.S. &amp; Canada</v>
      </c>
      <c r="C225" s="20" t="str">
        <f>IF(ISTEXT(Pivot!B122),Pivot!B122,C224)</f>
        <v>U.S. &amp; Canada</v>
      </c>
      <c r="D225" s="20" t="str">
        <f>IF(ISTEXT(Pivot!C122),Pivot!C122,D224)</f>
        <v>United States</v>
      </c>
      <c r="E225" s="20" t="str">
        <f>IF(ISTEXT(Pivot!D122),Pivot!D122,E224)</f>
        <v>Dallas Total</v>
      </c>
      <c r="F225" s="20" t="str">
        <f>IF(ISTEXT(Pivot!E122),Pivot!E122,"")</f>
        <v/>
      </c>
      <c r="G225" s="21" t="str">
        <f>IF(ISNUMBER(Pivot!L122),Pivot!L122,"")</f>
        <v/>
      </c>
    </row>
    <row r="226" spans="2:7" ht="15" customHeight="1" x14ac:dyDescent="0.15">
      <c r="B226" s="20" t="str">
        <f>IF(ISTEXT(Pivot!A123),Pivot!A123,B225)</f>
        <v>U.S. &amp; Canada</v>
      </c>
      <c r="C226" s="20" t="str">
        <f>IF(ISTEXT(Pivot!B123),Pivot!B123,C225)</f>
        <v>U.S. &amp; Canada</v>
      </c>
      <c r="D226" s="20" t="str">
        <f>IF(ISTEXT(Pivot!C123),Pivot!C123,D225)</f>
        <v>United States</v>
      </c>
      <c r="E226" s="20" t="str">
        <f>IF(ISTEXT(Pivot!D123),Pivot!D123,E225)</f>
        <v>Dallas Total</v>
      </c>
      <c r="F226" s="20" t="str">
        <f>IF(ISTEXT(Pivot!E123),Pivot!E123,"")</f>
        <v/>
      </c>
      <c r="G226" s="21" t="str">
        <f>IF(ISNUMBER(Pivot!L123),Pivot!L123,"")</f>
        <v/>
      </c>
    </row>
    <row r="227" spans="2:7" ht="15" customHeight="1" x14ac:dyDescent="0.15">
      <c r="B227" s="20" t="str">
        <f>IF(ISTEXT(Pivot!A124),Pivot!A124,B226)</f>
        <v>U.S. &amp; Canada</v>
      </c>
      <c r="C227" s="20" t="str">
        <f>IF(ISTEXT(Pivot!B124),Pivot!B124,C226)</f>
        <v>U.S. &amp; Canada</v>
      </c>
      <c r="D227" s="20" t="str">
        <f>IF(ISTEXT(Pivot!C124),Pivot!C124,D226)</f>
        <v>United States</v>
      </c>
      <c r="E227" s="20" t="str">
        <f>IF(ISTEXT(Pivot!D124),Pivot!D124,E226)</f>
        <v>Dallas Total</v>
      </c>
      <c r="F227" s="20" t="str">
        <f>IF(ISTEXT(Pivot!E124),Pivot!E124,"")</f>
        <v/>
      </c>
      <c r="G227" s="21" t="str">
        <f>IF(ISNUMBER(Pivot!L124),Pivot!L124,"")</f>
        <v/>
      </c>
    </row>
    <row r="228" spans="2:7" ht="15" customHeight="1" x14ac:dyDescent="0.15">
      <c r="B228" s="20" t="str">
        <f>IF(ISTEXT(Pivot!A125),Pivot!A125,B227)</f>
        <v>U.S. &amp; Canada</v>
      </c>
      <c r="C228" s="20" t="str">
        <f>IF(ISTEXT(Pivot!B125),Pivot!B125,C227)</f>
        <v>U.S. &amp; Canada</v>
      </c>
      <c r="D228" s="20" t="str">
        <f>IF(ISTEXT(Pivot!C125),Pivot!C125,D227)</f>
        <v>United States</v>
      </c>
      <c r="E228" s="20" t="str">
        <f>IF(ISTEXT(Pivot!D125),Pivot!D125,E227)</f>
        <v>Dallas Total</v>
      </c>
      <c r="F228" s="20" t="str">
        <f>IF(ISTEXT(Pivot!E125),Pivot!E125,"")</f>
        <v/>
      </c>
      <c r="G228" s="21" t="str">
        <f>IF(ISNUMBER(Pivot!L125),Pivot!L125,"")</f>
        <v/>
      </c>
    </row>
    <row r="229" spans="2:7" ht="15" customHeight="1" x14ac:dyDescent="0.15">
      <c r="B229" s="20" t="str">
        <f>IF(ISTEXT(Pivot!A126),Pivot!A126,B228)</f>
        <v>U.S. &amp; Canada</v>
      </c>
      <c r="C229" s="20" t="str">
        <f>IF(ISTEXT(Pivot!B126),Pivot!B126,C228)</f>
        <v>U.S. &amp; Canada</v>
      </c>
      <c r="D229" s="20" t="str">
        <f>IF(ISTEXT(Pivot!C126),Pivot!C126,D228)</f>
        <v>United States</v>
      </c>
      <c r="E229" s="20" t="str">
        <f>IF(ISTEXT(Pivot!D126),Pivot!D126,E228)</f>
        <v>Dallas Total</v>
      </c>
      <c r="F229" s="20" t="str">
        <f>IF(ISTEXT(Pivot!E126),Pivot!E126,"")</f>
        <v/>
      </c>
      <c r="G229" s="21" t="str">
        <f>IF(ISNUMBER(Pivot!L126),Pivot!L126,"")</f>
        <v/>
      </c>
    </row>
    <row r="230" spans="2:7" ht="15" customHeight="1" x14ac:dyDescent="0.15">
      <c r="B230" s="20" t="str">
        <f>IF(ISTEXT(Pivot!A127),Pivot!A127,B229)</f>
        <v>U.S. &amp; Canada</v>
      </c>
      <c r="C230" s="20" t="str">
        <f>IF(ISTEXT(Pivot!B127),Pivot!B127,C229)</f>
        <v>U.S. &amp; Canada</v>
      </c>
      <c r="D230" s="20" t="str">
        <f>IF(ISTEXT(Pivot!C127),Pivot!C127,D229)</f>
        <v>United States</v>
      </c>
      <c r="E230" s="20" t="str">
        <f>IF(ISTEXT(Pivot!D127),Pivot!D127,E229)</f>
        <v>Dallas Total</v>
      </c>
      <c r="F230" s="20" t="str">
        <f>IF(ISTEXT(Pivot!E127),Pivot!E127,"")</f>
        <v/>
      </c>
      <c r="G230" s="21" t="str">
        <f>IF(ISNUMBER(Pivot!L127),Pivot!L127,"")</f>
        <v/>
      </c>
    </row>
    <row r="231" spans="2:7" ht="15" customHeight="1" x14ac:dyDescent="0.15">
      <c r="B231" s="20" t="str">
        <f>IF(ISTEXT(Pivot!A128),Pivot!A128,B230)</f>
        <v>U.S. &amp; Canada</v>
      </c>
      <c r="C231" s="20" t="str">
        <f>IF(ISTEXT(Pivot!B128),Pivot!B128,C230)</f>
        <v>U.S. &amp; Canada</v>
      </c>
      <c r="D231" s="20" t="str">
        <f>IF(ISTEXT(Pivot!C128),Pivot!C128,D230)</f>
        <v>United States</v>
      </c>
      <c r="E231" s="20" t="str">
        <f>IF(ISTEXT(Pivot!D128),Pivot!D128,E230)</f>
        <v>Dallas Total</v>
      </c>
      <c r="F231" s="20" t="str">
        <f>IF(ISTEXT(Pivot!E128),Pivot!E128,"")</f>
        <v/>
      </c>
      <c r="G231" s="21" t="str">
        <f>IF(ISNUMBER(Pivot!L128),Pivot!L128,"")</f>
        <v/>
      </c>
    </row>
  </sheetData>
  <sheetProtection algorithmName="SHA-512" hashValue="aAcBvzdX1Z4zRWF0UkVaQ6GjfsAW4z4lKDA+ZyKMbGTSXhv9WAmG2LzBpDiFpWe56DK02fCzc5DIYIfU4Ijwrw==" saltValue="VAdRdcbE9hXstTcE49g7Yg==" spinCount="100000" sheet="1" objects="1" scenarios="1"/>
  <mergeCells count="3">
    <mergeCell ref="J18:O18"/>
    <mergeCell ref="J35:O36"/>
    <mergeCell ref="J37:L37"/>
  </mergeCells>
  <dataValidations count="2">
    <dataValidation type="list" allowBlank="1" showInputMessage="1" showErrorMessage="1" sqref="K2" xr:uid="{00000000-0002-0000-0400-000000000000}">
      <formula1>INDIRECT($H$2)</formula1>
    </dataValidation>
    <dataValidation type="list" allowBlank="1" showInputMessage="1" showErrorMessage="1" sqref="J2" xr:uid="{00000000-0002-0000-0400-000001000000}">
      <formula1>Region</formula1>
    </dataValidation>
  </dataValidations>
  <hyperlinks>
    <hyperlink ref="J1" location="'Table of Contents'!A1" display="Home" xr:uid="{00000000-0004-0000-0400-000000000000}"/>
  </hyperlinks>
  <pageMargins left="0.75" right="0.75" top="1" bottom="1" header="0.5" footer="0.5"/>
  <pageSetup orientation="portrait" horizontalDpi="4294967292" verticalDpi="4294967292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B1:Y1440"/>
  <sheetViews>
    <sheetView showGridLines="0" showRowColHeaders="0" workbookViewId="0">
      <selection activeCell="L18" sqref="L18"/>
    </sheetView>
  </sheetViews>
  <sheetFormatPr baseColWidth="10" defaultRowHeight="15" customHeight="1" x14ac:dyDescent="0.2"/>
  <cols>
    <col min="1" max="1" width="2.7109375" style="20" customWidth="1"/>
    <col min="2" max="2" width="6" style="20" hidden="1" customWidth="1"/>
    <col min="3" max="3" width="10.5703125" style="43" hidden="1" customWidth="1"/>
    <col min="4" max="4" width="9.42578125" style="21" hidden="1" customWidth="1"/>
    <col min="5" max="5" width="11.140625" style="21" hidden="1" customWidth="1"/>
    <col min="6" max="7" width="10.5703125" style="21" hidden="1" customWidth="1"/>
    <col min="8" max="8" width="9.5703125" style="21" hidden="1" customWidth="1"/>
    <col min="9" max="9" width="9.5703125" style="161" hidden="1" customWidth="1"/>
    <col min="10" max="12" width="9.5703125" style="21" hidden="1" customWidth="1"/>
    <col min="13" max="13" width="2.7109375" style="20" customWidth="1"/>
    <col min="14" max="14" width="14.7109375" style="20" customWidth="1"/>
    <col min="15" max="16" width="10.7109375" style="20" customWidth="1"/>
    <col min="17" max="17" width="15.7109375" style="20" customWidth="1"/>
    <col min="18" max="18" width="12.85546875" style="20" customWidth="1"/>
    <col min="19" max="19" width="12.85546875" style="20" bestFit="1" customWidth="1"/>
    <col min="20" max="20" width="12.85546875" style="3" bestFit="1" customWidth="1"/>
    <col min="21" max="21" width="9.140625" style="3" customWidth="1"/>
    <col min="22" max="22" width="5" style="20" hidden="1" customWidth="1"/>
    <col min="23" max="23" width="8.7109375" style="20" hidden="1" customWidth="1"/>
    <col min="24" max="24" width="9.5703125" style="20" hidden="1" customWidth="1"/>
    <col min="25" max="25" width="7" style="20" hidden="1" customWidth="1"/>
    <col min="26" max="26" width="10.7109375" style="20" customWidth="1"/>
    <col min="27" max="16384" width="10.7109375" style="20"/>
  </cols>
  <sheetData>
    <row r="1" spans="2:25" ht="30" customHeight="1" x14ac:dyDescent="0.2">
      <c r="B1" s="35" t="str">
        <f>Pivot!A5</f>
        <v>Region</v>
      </c>
      <c r="C1" s="35" t="str">
        <f>Pivot!B5</f>
        <v>Sub Region</v>
      </c>
      <c r="D1" s="17" t="str">
        <f>Pivot!C5</f>
        <v>Country</v>
      </c>
      <c r="E1" s="17" t="str">
        <f>Pivot!D5</f>
        <v>Metro</v>
      </c>
      <c r="F1" s="18" t="s">
        <v>25</v>
      </c>
      <c r="G1" s="18" t="s">
        <v>65</v>
      </c>
      <c r="H1" s="19" t="str">
        <f>P2</f>
        <v>Fiber XC MRC</v>
      </c>
      <c r="I1" s="160" t="s">
        <v>38</v>
      </c>
      <c r="J1" s="17" t="s">
        <v>24</v>
      </c>
      <c r="K1" s="18" t="s">
        <v>71</v>
      </c>
      <c r="L1" s="19" t="str">
        <f>CONCATENATE('TCO Stats'!$F$2," Percentage")</f>
        <v>Fiber XC MRC Percentage</v>
      </c>
      <c r="N1" s="34" t="s">
        <v>70</v>
      </c>
      <c r="O1" s="227" t="s">
        <v>69</v>
      </c>
      <c r="P1" s="228"/>
      <c r="Q1" s="229"/>
      <c r="R1" s="156"/>
      <c r="W1" s="20" t="s">
        <v>18</v>
      </c>
      <c r="X1" s="20" t="s">
        <v>19</v>
      </c>
      <c r="Y1" s="20" t="s">
        <v>57</v>
      </c>
    </row>
    <row r="2" spans="2:25" ht="15" customHeight="1" x14ac:dyDescent="0.2">
      <c r="B2" s="35"/>
      <c r="C2" s="35"/>
      <c r="D2" s="17"/>
      <c r="E2" s="17"/>
      <c r="F2" s="18"/>
      <c r="G2" s="18"/>
      <c r="H2" s="19"/>
      <c r="I2" s="160"/>
      <c r="J2" s="17"/>
      <c r="K2" s="18"/>
      <c r="L2" s="19"/>
      <c r="N2" s="210" t="s">
        <v>4</v>
      </c>
      <c r="O2" s="211"/>
      <c r="P2" s="225" t="s">
        <v>35</v>
      </c>
      <c r="Q2" s="223">
        <v>1</v>
      </c>
      <c r="R2" s="157"/>
    </row>
    <row r="3" spans="2:25" ht="15" customHeight="1" x14ac:dyDescent="0.2">
      <c r="B3" s="77" t="str">
        <f>IF(ISTEXT(Pivot!A6),Pivot!A6,B1)</f>
        <v>Europe</v>
      </c>
      <c r="C3" s="77" t="str">
        <f>IF(ISTEXT(Pivot!B6),Pivot!B6,C1)</f>
        <v>Western Europe</v>
      </c>
      <c r="D3" s="77" t="str">
        <f>IF(ISTEXT(Pivot!C6),Pivot!C6,D1)</f>
        <v>Netherlands</v>
      </c>
      <c r="E3" s="77" t="str">
        <f>IF(ISTEXT(Pivot!D6),Pivot!D6,E1)</f>
        <v>Amsterdam</v>
      </c>
      <c r="F3" s="77" t="str">
        <f>IF(ISTEXT(Pivot!E6),Pivot!E6,F1)</f>
        <v>JTD</v>
      </c>
      <c r="G3" s="21">
        <f ca="1">IF(AND(ISNUMBER(INDIRECT(CONCATENATE("'Pivot'!",ADDRESS($Y3,MATCH(CONCATENATE("Average of ",$G$1),Pivot!$5:$5,0))))),ISNUMBER(INDIRECT(CONCATENATE("'Pivot'!",ADDRESS($Y3,MATCH(CONCATENATE("Average of ",$H$1),Pivot!$5:$5,0))))),ISNUMBER(INDIRECT(CONCATENATE("'Pivot'!",ADDRESS($Y3,MATCH(CONCATENATE("Average of ",$I$1),Pivot!$5:$5,0)))))),INDIRECT(CONCATENATE("'Pivot'!",ADDRESS($Y3,MATCH(CONCATENATE("Average of ",$G$1),Pivot!$5:$5,0))))*4,"")</f>
        <v>1375.1020799999999</v>
      </c>
      <c r="H3" s="21">
        <f ca="1">IF(AND(ISNUMBER(INDIRECT(CONCATENATE("'Pivot'!",ADDRESS($Y3,MATCH(CONCATENATE("Average of ",$H$1),Pivot!$5:$5,0))))),ISNUMBER(INDIRECT(CONCATENATE("'Pivot'!",ADDRESS($Y3,MATCH(CONCATENATE("Average of ",$G$1),Pivot!$5:$5,0))))),ISNUMBER(INDIRECT(CONCATENATE("'Pivot'!",ADDRESS($Y3,MATCH(CONCATENATE("Average of ",$I$1),Pivot!$5:$5,0)))))),INDIRECT(CONCATENATE("'Pivot'!",ADDRESS($Y3,MATCH(CONCATENATE("Average of ",$H$1),Pivot!$5:$5,0))))*$Q$2,"")</f>
        <v>67</v>
      </c>
      <c r="I3" s="161">
        <f ca="1">IF(AND(ISNUMBER(INDIRECT(CONCATENATE("'Pivot'!",ADDRESS($Y3,MATCH(CONCATENATE("Average of ",$I$1),Pivot!$5:$5,0))))),ISNUMBER(INDIRECT(CONCATENATE("'Pivot'!",ADDRESS($Y3,MATCH(CONCATENATE("Average of ",$G$1),Pivot!$5:$5,0))))),ISNUMBER(INDIRECT(CONCATENATE("'Pivot'!",ADDRESS($Y3,MATCH(CONCATENATE("Average of ",$H$1),Pivot!$5:$5,0)))))),(INDIRECT(CONCATENATE("'Pivot'!",ADDRESS($Y3,MATCH(CONCATENATE("Average of ",$I$1),Pivot!$5:$5,0))))/24),"")</f>
        <v>115.62500000000001</v>
      </c>
      <c r="J3" s="21">
        <f t="shared" ref="J3:J66" ca="1" si="0">IF(AND(ISNUMBER(G3),ISNUMBER(H3)),SUM(G3:H3),"")</f>
        <v>1442.1020799999999</v>
      </c>
      <c r="K3" s="36">
        <f t="shared" ref="K3:K66" ca="1" si="1">IF(ISNUMBER(J3),G3/$J3,"")</f>
        <v>0.95354004343437326</v>
      </c>
      <c r="L3" s="36">
        <f t="shared" ref="L3:L66" ca="1" si="2">IF(ISNUMBER(K3),H3/$J3,"")</f>
        <v>4.6459956565626757E-2</v>
      </c>
      <c r="N3" s="212"/>
      <c r="O3" s="213"/>
      <c r="P3" s="226"/>
      <c r="Q3" s="224"/>
      <c r="R3" s="157"/>
      <c r="W3" s="20">
        <f>MATCH($N$2,$E:$E,0)</f>
        <v>9</v>
      </c>
      <c r="X3" s="20">
        <f>MATCH(CONCATENATE($N$2," Total"),$E:$E,0)-1</f>
        <v>15</v>
      </c>
      <c r="Y3" s="20">
        <v>6</v>
      </c>
    </row>
    <row r="4" spans="2:25" ht="30" customHeight="1" x14ac:dyDescent="0.2">
      <c r="B4" s="77">
        <f>IF(ISTEXT(Pivot!A7),Pivot!A7,B2)</f>
        <v>0</v>
      </c>
      <c r="C4" s="77">
        <f>IF(ISTEXT(Pivot!B7),Pivot!B7,C2)</f>
        <v>0</v>
      </c>
      <c r="D4" s="77">
        <f>IF(ISTEXT(Pivot!C7),Pivot!C7,D2)</f>
        <v>0</v>
      </c>
      <c r="E4" s="77">
        <f>IF(ISTEXT(Pivot!D7),Pivot!D7,E2)</f>
        <v>0</v>
      </c>
      <c r="F4" s="77" t="str">
        <f>IF(ISTEXT(Pivot!E7),Pivot!E7,F2)</f>
        <v>XZN</v>
      </c>
      <c r="G4" s="21">
        <f ca="1">IF(AND(ISNUMBER(INDIRECT(CONCATENATE("'Pivot'!",ADDRESS($Y4,MATCH(CONCATENATE("Average of ",$G$1),Pivot!$5:$5,0))))),ISNUMBER(INDIRECT(CONCATENATE("'Pivot'!",ADDRESS($Y4,MATCH(CONCATENATE("Average of ",$H$1),Pivot!$5:$5,0))))),ISNUMBER(INDIRECT(CONCATENATE("'Pivot'!",ADDRESS($Y4,MATCH(CONCATENATE("Average of ",$I$1),Pivot!$5:$5,0)))))),INDIRECT(CONCATENATE("'Pivot'!",ADDRESS($Y4,MATCH(CONCATENATE("Average of ",$G$1),Pivot!$5:$5,0))))*4,"")</f>
        <v>1708</v>
      </c>
      <c r="H4" s="21">
        <f ca="1">IF(AND(ISNUMBER(INDIRECT(CONCATENATE("'Pivot'!",ADDRESS($Y4,MATCH(CONCATENATE("Average of ",$H$1),Pivot!$5:$5,0))))),ISNUMBER(INDIRECT(CONCATENATE("'Pivot'!",ADDRESS($Y4,MATCH(CONCATENATE("Average of ",$G$1),Pivot!$5:$5,0))))),ISNUMBER(INDIRECT(CONCATENATE("'Pivot'!",ADDRESS($Y4,MATCH(CONCATENATE("Average of ",$I$1),Pivot!$5:$5,0)))))),INDIRECT(CONCATENATE("'Pivot'!",ADDRESS($Y4,MATCH(CONCATENATE("Average of ",$H$1),Pivot!$5:$5,0))))*$Q$2,"")</f>
        <v>242</v>
      </c>
      <c r="I4" s="161">
        <f ca="1">IF(AND(ISNUMBER(INDIRECT(CONCATENATE("'Pivot'!",ADDRESS($Y4,MATCH(CONCATENATE("Average of ",$I$1),Pivot!$5:$5,0))))),ISNUMBER(INDIRECT(CONCATENATE("'Pivot'!",ADDRESS($Y4,MATCH(CONCATENATE("Average of ",$G$1),Pivot!$5:$5,0))))),ISNUMBER(INDIRECT(CONCATENATE("'Pivot'!",ADDRESS($Y4,MATCH(CONCATENATE("Average of ",$H$1),Pivot!$5:$5,0)))))),(INDIRECT(CONCATENATE("'Pivot'!",ADDRESS($Y4,MATCH(CONCATENATE("Average of ",$I$1),Pivot!$5:$5,0))))/24),"")</f>
        <v>34.041666666666664</v>
      </c>
      <c r="J4" s="21">
        <f t="shared" ca="1" si="0"/>
        <v>1950</v>
      </c>
      <c r="K4" s="36">
        <f t="shared" ca="1" si="1"/>
        <v>0.87589743589743585</v>
      </c>
      <c r="L4" s="36">
        <f t="shared" ca="1" si="2"/>
        <v>0.12410256410256411</v>
      </c>
      <c r="N4" s="97" t="s">
        <v>25</v>
      </c>
      <c r="O4" s="103" t="s">
        <v>75</v>
      </c>
      <c r="P4" s="103" t="str">
        <f>H1</f>
        <v>Fiber XC MRC</v>
      </c>
      <c r="Q4" s="104" t="s">
        <v>69</v>
      </c>
      <c r="R4" s="158"/>
      <c r="Y4" s="20">
        <f>Y3+1</f>
        <v>7</v>
      </c>
    </row>
    <row r="5" spans="2:25" ht="15" customHeight="1" x14ac:dyDescent="0.2">
      <c r="B5" s="77" t="str">
        <f>IF(ISTEXT(Pivot!A8),Pivot!A8,B3)</f>
        <v>Europe</v>
      </c>
      <c r="C5" s="77" t="str">
        <f>IF(ISTEXT(Pivot!B8),Pivot!B8,C3)</f>
        <v>Western Europe</v>
      </c>
      <c r="D5" s="77" t="str">
        <f>IF(ISTEXT(Pivot!C8),Pivot!C8,D3)</f>
        <v>Netherlands</v>
      </c>
      <c r="E5" s="77" t="str">
        <f>IF(ISTEXT(Pivot!D8),Pivot!D8,E3)</f>
        <v>Amsterdam</v>
      </c>
      <c r="F5" s="77" t="str">
        <f>IF(ISTEXT(Pivot!E8),Pivot!E8,F3)</f>
        <v>GLA</v>
      </c>
      <c r="G5" s="21">
        <f ca="1">IF(AND(ISNUMBER(INDIRECT(CONCATENATE("'Pivot'!",ADDRESS($Y5,MATCH(CONCATENATE("Average of ",$G$1),Pivot!$5:$5,0))))),ISNUMBER(INDIRECT(CONCATENATE("'Pivot'!",ADDRESS($Y5,MATCH(CONCATENATE("Average of ",$H$1),Pivot!$5:$5,0))))),ISNUMBER(INDIRECT(CONCATENATE("'Pivot'!",ADDRESS($Y5,MATCH(CONCATENATE("Average of ",$I$1),Pivot!$5:$5,0)))))),INDIRECT(CONCATENATE("'Pivot'!",ADDRESS($Y5,MATCH(CONCATENATE("Average of ",$G$1),Pivot!$5:$5,0))))*4,"")</f>
        <v>1200</v>
      </c>
      <c r="H5" s="21">
        <f ca="1">IF(AND(ISNUMBER(INDIRECT(CONCATENATE("'Pivot'!",ADDRESS($Y5,MATCH(CONCATENATE("Average of ",$H$1),Pivot!$5:$5,0))))),ISNUMBER(INDIRECT(CONCATENATE("'Pivot'!",ADDRESS($Y5,MATCH(CONCATENATE("Average of ",$G$1),Pivot!$5:$5,0))))),ISNUMBER(INDIRECT(CONCATENATE("'Pivot'!",ADDRESS($Y5,MATCH(CONCATENATE("Average of ",$I$1),Pivot!$5:$5,0)))))),INDIRECT(CONCATENATE("'Pivot'!",ADDRESS($Y5,MATCH(CONCATENATE("Average of ",$H$1),Pivot!$5:$5,0))))*$Q$2,"")</f>
        <v>55</v>
      </c>
      <c r="I5" s="161">
        <f ca="1">IF(AND(ISNUMBER(INDIRECT(CONCATENATE("'Pivot'!",ADDRESS($Y5,MATCH(CONCATENATE("Average of ",$I$1),Pivot!$5:$5,0))))),ISNUMBER(INDIRECT(CONCATENATE("'Pivot'!",ADDRESS($Y5,MATCH(CONCATENATE("Average of ",$G$1),Pivot!$5:$5,0))))),ISNUMBER(INDIRECT(CONCATENATE("'Pivot'!",ADDRESS($Y5,MATCH(CONCATENATE("Average of ",$H$1),Pivot!$5:$5,0)))))),(INDIRECT(CONCATENATE("'Pivot'!",ADDRESS($Y5,MATCH(CONCATENATE("Average of ",$I$1),Pivot!$5:$5,0))))/24),"")</f>
        <v>34.375</v>
      </c>
      <c r="J5" s="21">
        <f t="shared" ca="1" si="0"/>
        <v>1255</v>
      </c>
      <c r="K5" s="36">
        <f t="shared" ca="1" si="1"/>
        <v>0.95617529880478092</v>
      </c>
      <c r="L5" s="36">
        <f t="shared" ca="1" si="2"/>
        <v>4.3824701195219126E-2</v>
      </c>
      <c r="N5" s="37" t="str">
        <f ca="1">IF(SUM($W$3,$V5)&lt;($X$3+1),INDIRECT(ADDRESS($W$3+$V5,6)),"")</f>
        <v>IXD</v>
      </c>
      <c r="O5" s="38">
        <f t="shared" ref="O5:O16" ca="1" si="3">IF(SUM($W$3,$V5)&lt;($X$3+1),INDIRECT(ADDRESS($W$3+$V5,7)),"")</f>
        <v>1200</v>
      </c>
      <c r="P5" s="38">
        <f ca="1">IF(SUM($W$3,$V5)&lt;($X$3+1),INDIRECT(ADDRESS($W$3+$V5,8)),"")</f>
        <v>350</v>
      </c>
      <c r="Q5" s="39">
        <f ca="1">IF(ISNUMBER(O5),SUM(O5:P5),"")</f>
        <v>1550</v>
      </c>
      <c r="R5" s="159"/>
      <c r="V5" s="20">
        <v>0</v>
      </c>
      <c r="Y5" s="20">
        <f t="shared" ref="Y5:Y68" si="4">Y4+1</f>
        <v>8</v>
      </c>
    </row>
    <row r="6" spans="2:25" ht="15" customHeight="1" x14ac:dyDescent="0.2">
      <c r="B6" s="77">
        <f>IF(ISTEXT(Pivot!A9),Pivot!A9,B4)</f>
        <v>0</v>
      </c>
      <c r="C6" s="77">
        <f>IF(ISTEXT(Pivot!B9),Pivot!B9,C4)</f>
        <v>0</v>
      </c>
      <c r="D6" s="77">
        <f>IF(ISTEXT(Pivot!C9),Pivot!C9,D4)</f>
        <v>0</v>
      </c>
      <c r="E6" s="77">
        <f>IF(ISTEXT(Pivot!D9),Pivot!D9,E4)</f>
        <v>0</v>
      </c>
      <c r="F6" s="77" t="str">
        <f>IF(ISTEXT(Pivot!E9),Pivot!E9,F4)</f>
        <v>ZTI</v>
      </c>
      <c r="G6" s="21">
        <f ca="1">IF(AND(ISNUMBER(INDIRECT(CONCATENATE("'Pivot'!",ADDRESS($Y6,MATCH(CONCATENATE("Average of ",$G$1),Pivot!$5:$5,0))))),ISNUMBER(INDIRECT(CONCATENATE("'Pivot'!",ADDRESS($Y6,MATCH(CONCATENATE("Average of ",$H$1),Pivot!$5:$5,0))))),ISNUMBER(INDIRECT(CONCATENATE("'Pivot'!",ADDRESS($Y6,MATCH(CONCATENATE("Average of ",$I$1),Pivot!$5:$5,0)))))),INDIRECT(CONCATENATE("'Pivot'!",ADDRESS($Y6,MATCH(CONCATENATE("Average of ",$G$1),Pivot!$5:$5,0))))*4,"")</f>
        <v>1445.7831325301206</v>
      </c>
      <c r="H6" s="21">
        <f ca="1">IF(AND(ISNUMBER(INDIRECT(CONCATENATE("'Pivot'!",ADDRESS($Y6,MATCH(CONCATENATE("Average of ",$H$1),Pivot!$5:$5,0))))),ISNUMBER(INDIRECT(CONCATENATE("'Pivot'!",ADDRESS($Y6,MATCH(CONCATENATE("Average of ",$G$1),Pivot!$5:$5,0))))),ISNUMBER(INDIRECT(CONCATENATE("'Pivot'!",ADDRESS($Y6,MATCH(CONCATENATE("Average of ",$I$1),Pivot!$5:$5,0)))))),INDIRECT(CONCATENATE("'Pivot'!",ADDRESS($Y6,MATCH(CONCATENATE("Average of ",$H$1),Pivot!$5:$5,0))))*$Q$2,"")</f>
        <v>90.361445783132538</v>
      </c>
      <c r="I6" s="161">
        <f ca="1">IF(AND(ISNUMBER(INDIRECT(CONCATENATE("'Pivot'!",ADDRESS($Y6,MATCH(CONCATENATE("Average of ",$I$1),Pivot!$5:$5,0))))),ISNUMBER(INDIRECT(CONCATENATE("'Pivot'!",ADDRESS($Y6,MATCH(CONCATENATE("Average of ",$G$1),Pivot!$5:$5,0))))),ISNUMBER(INDIRECT(CONCATENATE("'Pivot'!",ADDRESS($Y6,MATCH(CONCATENATE("Average of ",$H$1),Pivot!$5:$5,0)))))),(INDIRECT(CONCATENATE("'Pivot'!",ADDRESS($Y6,MATCH(CONCATENATE("Average of ",$I$1),Pivot!$5:$5,0))))/24),"")</f>
        <v>68.02208835341365</v>
      </c>
      <c r="J6" s="21">
        <f t="shared" ca="1" si="0"/>
        <v>1536.1445783132531</v>
      </c>
      <c r="K6" s="36">
        <f t="shared" ca="1" si="1"/>
        <v>0.94117647058823539</v>
      </c>
      <c r="L6" s="36">
        <f t="shared" ca="1" si="2"/>
        <v>5.8823529411764712E-2</v>
      </c>
      <c r="N6" s="37" t="str">
        <f t="shared" ref="N6:N16" ca="1" si="5">IF(SUM($W$3,$V6)&lt;($X$3+1),INDIRECT(ADDRESS($W$3+$V6,6)),"")</f>
        <v>XZN</v>
      </c>
      <c r="O6" s="38">
        <f t="shared" ca="1" si="3"/>
        <v>1648</v>
      </c>
      <c r="P6" s="38">
        <f t="shared" ref="P6:P16" ca="1" si="6">IF(SUM($W$3,$V6)&lt;($X$3+1),INDIRECT(ADDRESS($W$3+$V6,8)),"")</f>
        <v>275</v>
      </c>
      <c r="Q6" s="39">
        <f t="shared" ref="Q6:Q16" ca="1" si="7">IF(ISNUMBER(O6),SUM(O6:P6),"")</f>
        <v>1923</v>
      </c>
      <c r="R6" s="159"/>
      <c r="V6" s="20">
        <v>1</v>
      </c>
      <c r="Y6" s="20">
        <f t="shared" si="4"/>
        <v>9</v>
      </c>
    </row>
    <row r="7" spans="2:25" ht="15" customHeight="1" x14ac:dyDescent="0.2">
      <c r="B7" s="77" t="str">
        <f>IF(ISTEXT(Pivot!A10),Pivot!A10,B5)</f>
        <v>Europe</v>
      </c>
      <c r="C7" s="77" t="str">
        <f>IF(ISTEXT(Pivot!B10),Pivot!B10,C5)</f>
        <v>Western Europe</v>
      </c>
      <c r="D7" s="77" t="str">
        <f>IF(ISTEXT(Pivot!C10),Pivot!C10,D5)</f>
        <v>Netherlands</v>
      </c>
      <c r="E7" s="77" t="str">
        <f>IF(ISTEXT(Pivot!D10),Pivot!D10,E5)</f>
        <v>Amsterdam</v>
      </c>
      <c r="F7" s="77" t="str">
        <f>IF(ISTEXT(Pivot!E10),Pivot!E10,F5)</f>
        <v>YEI</v>
      </c>
      <c r="G7" s="21">
        <f ca="1">IF(AND(ISNUMBER(INDIRECT(CONCATENATE("'Pivot'!",ADDRESS($Y7,MATCH(CONCATENATE("Average of ",$G$1),Pivot!$5:$5,0))))),ISNUMBER(INDIRECT(CONCATENATE("'Pivot'!",ADDRESS($Y7,MATCH(CONCATENATE("Average of ",$H$1),Pivot!$5:$5,0))))),ISNUMBER(INDIRECT(CONCATENATE("'Pivot'!",ADDRESS($Y7,MATCH(CONCATENATE("Average of ",$I$1),Pivot!$5:$5,0)))))),INDIRECT(CONCATENATE("'Pivot'!",ADDRESS($Y7,MATCH(CONCATENATE("Average of ",$G$1),Pivot!$5:$5,0))))*4,"")</f>
        <v>1700</v>
      </c>
      <c r="H7" s="21">
        <f ca="1">IF(AND(ISNUMBER(INDIRECT(CONCATENATE("'Pivot'!",ADDRESS($Y7,MATCH(CONCATENATE("Average of ",$H$1),Pivot!$5:$5,0))))),ISNUMBER(INDIRECT(CONCATENATE("'Pivot'!",ADDRESS($Y7,MATCH(CONCATENATE("Average of ",$G$1),Pivot!$5:$5,0))))),ISNUMBER(INDIRECT(CONCATENATE("'Pivot'!",ADDRESS($Y7,MATCH(CONCATENATE("Average of ",$I$1),Pivot!$5:$5,0)))))),INDIRECT(CONCATENATE("'Pivot'!",ADDRESS($Y7,MATCH(CONCATENATE("Average of ",$H$1),Pivot!$5:$5,0))))*$Q$2,"")</f>
        <v>250</v>
      </c>
      <c r="I7" s="161">
        <f ca="1">IF(AND(ISNUMBER(INDIRECT(CONCATENATE("'Pivot'!",ADDRESS($Y7,MATCH(CONCATENATE("Average of ",$I$1),Pivot!$5:$5,0))))),ISNUMBER(INDIRECT(CONCATENATE("'Pivot'!",ADDRESS($Y7,MATCH(CONCATENATE("Average of ",$G$1),Pivot!$5:$5,0))))),ISNUMBER(INDIRECT(CONCATENATE("'Pivot'!",ADDRESS($Y7,MATCH(CONCATENATE("Average of ",$H$1),Pivot!$5:$5,0)))))),(INDIRECT(CONCATENATE("'Pivot'!",ADDRESS($Y7,MATCH(CONCATENATE("Average of ",$I$1),Pivot!$5:$5,0))))/24),"")</f>
        <v>59</v>
      </c>
      <c r="J7" s="21">
        <f t="shared" ca="1" si="0"/>
        <v>1950</v>
      </c>
      <c r="K7" s="36">
        <f t="shared" ca="1" si="1"/>
        <v>0.87179487179487181</v>
      </c>
      <c r="L7" s="36">
        <f t="shared" ca="1" si="2"/>
        <v>0.12820512820512819</v>
      </c>
      <c r="N7" s="37" t="str">
        <f t="shared" ca="1" si="5"/>
        <v>DXY</v>
      </c>
      <c r="O7" s="38" t="str">
        <f t="shared" ca="1" si="3"/>
        <v/>
      </c>
      <c r="P7" s="38" t="str">
        <f t="shared" ca="1" si="6"/>
        <v/>
      </c>
      <c r="Q7" s="39" t="str">
        <f t="shared" ca="1" si="7"/>
        <v/>
      </c>
      <c r="R7" s="159"/>
      <c r="V7" s="20">
        <v>2</v>
      </c>
      <c r="Y7" s="20">
        <f t="shared" si="4"/>
        <v>10</v>
      </c>
    </row>
    <row r="8" spans="2:25" ht="15" customHeight="1" x14ac:dyDescent="0.2">
      <c r="B8" s="77">
        <f>IF(ISTEXT(Pivot!A11),Pivot!A11,B6)</f>
        <v>0</v>
      </c>
      <c r="C8" s="77">
        <f>IF(ISTEXT(Pivot!B11),Pivot!B11,C6)</f>
        <v>0</v>
      </c>
      <c r="D8" s="77">
        <f>IF(ISTEXT(Pivot!C11),Pivot!C11,D6)</f>
        <v>0</v>
      </c>
      <c r="E8" s="77" t="str">
        <f>IF(ISTEXT(Pivot!D11),Pivot!D11,E6)</f>
        <v>Amsterdam Total</v>
      </c>
      <c r="F8" s="77" t="str">
        <f>IF(ISTEXT(Pivot!E11),Pivot!E11,F6)</f>
        <v>ZTI</v>
      </c>
      <c r="G8" s="21">
        <f ca="1">IF(AND(ISNUMBER(INDIRECT(CONCATENATE("'Pivot'!",ADDRESS($Y8,MATCH(CONCATENATE("Average of ",$G$1),Pivot!$5:$5,0))))),ISNUMBER(INDIRECT(CONCATENATE("'Pivot'!",ADDRESS($Y8,MATCH(CONCATENATE("Average of ",$H$1),Pivot!$5:$5,0))))),ISNUMBER(INDIRECT(CONCATENATE("'Pivot'!",ADDRESS($Y8,MATCH(CONCATENATE("Average of ",$I$1),Pivot!$5:$5,0)))))),INDIRECT(CONCATENATE("'Pivot'!",ADDRESS($Y8,MATCH(CONCATENATE("Average of ",$G$1),Pivot!$5:$5,0))))*4,"")</f>
        <v>1485.7770425060239</v>
      </c>
      <c r="H8" s="21">
        <f ca="1">IF(AND(ISNUMBER(INDIRECT(CONCATENATE("'Pivot'!",ADDRESS($Y8,MATCH(CONCATENATE("Average of ",$H$1),Pivot!$5:$5,0))))),ISNUMBER(INDIRECT(CONCATENATE("'Pivot'!",ADDRESS($Y8,MATCH(CONCATENATE("Average of ",$G$1),Pivot!$5:$5,0))))),ISNUMBER(INDIRECT(CONCATENATE("'Pivot'!",ADDRESS($Y8,MATCH(CONCATENATE("Average of ",$I$1),Pivot!$5:$5,0)))))),INDIRECT(CONCATENATE("'Pivot'!",ADDRESS($Y8,MATCH(CONCATENATE("Average of ",$H$1),Pivot!$5:$5,0))))*$Q$2,"")</f>
        <v>140.87228915662649</v>
      </c>
      <c r="I8" s="161">
        <f ca="1">IF(AND(ISNUMBER(INDIRECT(CONCATENATE("'Pivot'!",ADDRESS($Y8,MATCH(CONCATENATE("Average of ",$I$1),Pivot!$5:$5,0))))),ISNUMBER(INDIRECT(CONCATENATE("'Pivot'!",ADDRESS($Y8,MATCH(CONCATENATE("Average of ",$G$1),Pivot!$5:$5,0))))),ISNUMBER(INDIRECT(CONCATENATE("'Pivot'!",ADDRESS($Y8,MATCH(CONCATENATE("Average of ",$H$1),Pivot!$5:$5,0)))))),(INDIRECT(CONCATENATE("'Pivot'!",ADDRESS($Y8,MATCH(CONCATENATE("Average of ",$I$1),Pivot!$5:$5,0))))/24),"")</f>
        <v>62.21275100401607</v>
      </c>
      <c r="J8" s="21">
        <f t="shared" ca="1" si="0"/>
        <v>1626.6493316626504</v>
      </c>
      <c r="K8" s="36">
        <f t="shared" ca="1" si="1"/>
        <v>0.91339725999048826</v>
      </c>
      <c r="L8" s="36">
        <f t="shared" ca="1" si="2"/>
        <v>8.6602740009511708E-2</v>
      </c>
      <c r="N8" s="37" t="str">
        <f t="shared" ca="1" si="5"/>
        <v>EMK</v>
      </c>
      <c r="O8" s="38">
        <f t="shared" ca="1" si="3"/>
        <v>980</v>
      </c>
      <c r="P8" s="38">
        <f t="shared" ca="1" si="6"/>
        <v>225</v>
      </c>
      <c r="Q8" s="39">
        <f t="shared" ca="1" si="7"/>
        <v>1205</v>
      </c>
      <c r="R8" s="159"/>
      <c r="S8" s="40"/>
      <c r="T8" s="41"/>
      <c r="V8" s="20">
        <v>3</v>
      </c>
      <c r="Y8" s="20">
        <f t="shared" si="4"/>
        <v>11</v>
      </c>
    </row>
    <row r="9" spans="2:25" ht="15" customHeight="1" x14ac:dyDescent="0.2">
      <c r="B9" s="77" t="str">
        <f>IF(ISTEXT(Pivot!A12),Pivot!A12,B7)</f>
        <v>U.S. &amp; Canada</v>
      </c>
      <c r="C9" s="77" t="str">
        <f>IF(ISTEXT(Pivot!B12),Pivot!B12,C7)</f>
        <v>U.S. &amp; Canada</v>
      </c>
      <c r="D9" s="77" t="str">
        <f>IF(ISTEXT(Pivot!C12),Pivot!C12,D7)</f>
        <v>United States</v>
      </c>
      <c r="E9" s="77" t="str">
        <f>IF(ISTEXT(Pivot!D12),Pivot!D12,E7)</f>
        <v>Dallas</v>
      </c>
      <c r="F9" s="77" t="str">
        <f>IF(ISTEXT(Pivot!E12),Pivot!E12,F7)</f>
        <v>IXD</v>
      </c>
      <c r="G9" s="21">
        <f ca="1">IF(AND(ISNUMBER(INDIRECT(CONCATENATE("'Pivot'!",ADDRESS($Y9,MATCH(CONCATENATE("Average of ",$G$1),Pivot!$5:$5,0))))),ISNUMBER(INDIRECT(CONCATENATE("'Pivot'!",ADDRESS($Y9,MATCH(CONCATENATE("Average of ",$H$1),Pivot!$5:$5,0))))),ISNUMBER(INDIRECT(CONCATENATE("'Pivot'!",ADDRESS($Y9,MATCH(CONCATENATE("Average of ",$I$1),Pivot!$5:$5,0)))))),INDIRECT(CONCATENATE("'Pivot'!",ADDRESS($Y9,MATCH(CONCATENATE("Average of ",$G$1),Pivot!$5:$5,0))))*4,"")</f>
        <v>1200</v>
      </c>
      <c r="H9" s="21">
        <f ca="1">IF(AND(ISNUMBER(INDIRECT(CONCATENATE("'Pivot'!",ADDRESS($Y9,MATCH(CONCATENATE("Average of ",$H$1),Pivot!$5:$5,0))))),ISNUMBER(INDIRECT(CONCATENATE("'Pivot'!",ADDRESS($Y9,MATCH(CONCATENATE("Average of ",$G$1),Pivot!$5:$5,0))))),ISNUMBER(INDIRECT(CONCATENATE("'Pivot'!",ADDRESS($Y9,MATCH(CONCATENATE("Average of ",$I$1),Pivot!$5:$5,0)))))),INDIRECT(CONCATENATE("'Pivot'!",ADDRESS($Y9,MATCH(CONCATENATE("Average of ",$H$1),Pivot!$5:$5,0))))*$Q$2,"")</f>
        <v>350</v>
      </c>
      <c r="I9" s="161">
        <f ca="1">IF(AND(ISNUMBER(INDIRECT(CONCATENATE("'Pivot'!",ADDRESS($Y9,MATCH(CONCATENATE("Average of ",$I$1),Pivot!$5:$5,0))))),ISNUMBER(INDIRECT(CONCATENATE("'Pivot'!",ADDRESS($Y9,MATCH(CONCATENATE("Average of ",$G$1),Pivot!$5:$5,0))))),ISNUMBER(INDIRECT(CONCATENATE("'Pivot'!",ADDRESS($Y9,MATCH(CONCATENATE("Average of ",$H$1),Pivot!$5:$5,0)))))),(INDIRECT(CONCATENATE("'Pivot'!",ADDRESS($Y9,MATCH(CONCATENATE("Average of ",$I$1),Pivot!$5:$5,0))))/24),"")</f>
        <v>37.5</v>
      </c>
      <c r="J9" s="21">
        <f t="shared" ca="1" si="0"/>
        <v>1550</v>
      </c>
      <c r="K9" s="36">
        <f t="shared" ca="1" si="1"/>
        <v>0.77419354838709675</v>
      </c>
      <c r="L9" s="36">
        <f t="shared" ca="1" si="2"/>
        <v>0.22580645161290322</v>
      </c>
      <c r="N9" s="37" t="str">
        <f t="shared" ca="1" si="5"/>
        <v>JOF</v>
      </c>
      <c r="O9" s="38">
        <f t="shared" ca="1" si="3"/>
        <v>1112</v>
      </c>
      <c r="P9" s="38">
        <f t="shared" ca="1" si="6"/>
        <v>250</v>
      </c>
      <c r="Q9" s="39">
        <f t="shared" ca="1" si="7"/>
        <v>1362</v>
      </c>
      <c r="R9" s="159"/>
      <c r="V9" s="20">
        <v>4</v>
      </c>
      <c r="Y9" s="20">
        <f t="shared" si="4"/>
        <v>12</v>
      </c>
    </row>
    <row r="10" spans="2:25" ht="15" customHeight="1" x14ac:dyDescent="0.2">
      <c r="B10" s="77">
        <f>IF(ISTEXT(Pivot!A13),Pivot!A13,B8)</f>
        <v>0</v>
      </c>
      <c r="C10" s="77">
        <f>IF(ISTEXT(Pivot!B13),Pivot!B13,C8)</f>
        <v>0</v>
      </c>
      <c r="D10" s="77">
        <f>IF(ISTEXT(Pivot!C13),Pivot!C13,D8)</f>
        <v>0</v>
      </c>
      <c r="E10" s="77" t="str">
        <f>IF(ISTEXT(Pivot!D13),Pivot!D13,E8)</f>
        <v>Amsterdam Total</v>
      </c>
      <c r="F10" s="77" t="str">
        <f>IF(ISTEXT(Pivot!E13),Pivot!E13,F8)</f>
        <v>XZN</v>
      </c>
      <c r="G10" s="21">
        <f ca="1">IF(AND(ISNUMBER(INDIRECT(CONCATENATE("'Pivot'!",ADDRESS($Y10,MATCH(CONCATENATE("Average of ",$G$1),Pivot!$5:$5,0))))),ISNUMBER(INDIRECT(CONCATENATE("'Pivot'!",ADDRESS($Y10,MATCH(CONCATENATE("Average of ",$H$1),Pivot!$5:$5,0))))),ISNUMBER(INDIRECT(CONCATENATE("'Pivot'!",ADDRESS($Y10,MATCH(CONCATENATE("Average of ",$I$1),Pivot!$5:$5,0)))))),INDIRECT(CONCATENATE("'Pivot'!",ADDRESS($Y10,MATCH(CONCATENATE("Average of ",$G$1),Pivot!$5:$5,0))))*4,"")</f>
        <v>1648</v>
      </c>
      <c r="H10" s="21">
        <f ca="1">IF(AND(ISNUMBER(INDIRECT(CONCATENATE("'Pivot'!",ADDRESS($Y10,MATCH(CONCATENATE("Average of ",$H$1),Pivot!$5:$5,0))))),ISNUMBER(INDIRECT(CONCATENATE("'Pivot'!",ADDRESS($Y10,MATCH(CONCATENATE("Average of ",$G$1),Pivot!$5:$5,0))))),ISNUMBER(INDIRECT(CONCATENATE("'Pivot'!",ADDRESS($Y10,MATCH(CONCATENATE("Average of ",$I$1),Pivot!$5:$5,0)))))),INDIRECT(CONCATENATE("'Pivot'!",ADDRESS($Y10,MATCH(CONCATENATE("Average of ",$H$1),Pivot!$5:$5,0))))*$Q$2,"")</f>
        <v>275</v>
      </c>
      <c r="I10" s="161">
        <f ca="1">IF(AND(ISNUMBER(INDIRECT(CONCATENATE("'Pivot'!",ADDRESS($Y10,MATCH(CONCATENATE("Average of ",$I$1),Pivot!$5:$5,0))))),ISNUMBER(INDIRECT(CONCATENATE("'Pivot'!",ADDRESS($Y10,MATCH(CONCATENATE("Average of ",$G$1),Pivot!$5:$5,0))))),ISNUMBER(INDIRECT(CONCATENATE("'Pivot'!",ADDRESS($Y10,MATCH(CONCATENATE("Average of ",$H$1),Pivot!$5:$5,0)))))),(INDIRECT(CONCATENATE("'Pivot'!",ADDRESS($Y10,MATCH(CONCATENATE("Average of ",$I$1),Pivot!$5:$5,0))))/24),"")</f>
        <v>34.041666666666664</v>
      </c>
      <c r="J10" s="21">
        <f t="shared" ca="1" si="0"/>
        <v>1923</v>
      </c>
      <c r="K10" s="36">
        <f t="shared" ca="1" si="1"/>
        <v>0.8569942797711908</v>
      </c>
      <c r="L10" s="36">
        <f t="shared" ca="1" si="2"/>
        <v>0.14300572022880914</v>
      </c>
      <c r="N10" s="37" t="str">
        <f t="shared" ca="1" si="5"/>
        <v>YEI</v>
      </c>
      <c r="O10" s="38">
        <f t="shared" ca="1" si="3"/>
        <v>1000</v>
      </c>
      <c r="P10" s="38">
        <f t="shared" ca="1" si="6"/>
        <v>250</v>
      </c>
      <c r="Q10" s="39">
        <f t="shared" ca="1" si="7"/>
        <v>1250</v>
      </c>
      <c r="R10" s="159"/>
      <c r="V10" s="20">
        <v>5</v>
      </c>
      <c r="Y10" s="20">
        <f t="shared" si="4"/>
        <v>13</v>
      </c>
    </row>
    <row r="11" spans="2:25" ht="15" customHeight="1" x14ac:dyDescent="0.2">
      <c r="B11" s="77" t="str">
        <f>IF(ISTEXT(Pivot!A14),Pivot!A14,B9)</f>
        <v>U.S. &amp; Canada</v>
      </c>
      <c r="C11" s="77" t="str">
        <f>IF(ISTEXT(Pivot!B14),Pivot!B14,C9)</f>
        <v>U.S. &amp; Canada</v>
      </c>
      <c r="D11" s="77" t="str">
        <f>IF(ISTEXT(Pivot!C14),Pivot!C14,D9)</f>
        <v>United States</v>
      </c>
      <c r="E11" s="77" t="str">
        <f>IF(ISTEXT(Pivot!D14),Pivot!D14,E9)</f>
        <v>Dallas</v>
      </c>
      <c r="F11" s="77" t="str">
        <f>IF(ISTEXT(Pivot!E14),Pivot!E14,F9)</f>
        <v>DXY</v>
      </c>
      <c r="G11" s="21" t="str">
        <f ca="1">IF(AND(ISNUMBER(INDIRECT(CONCATENATE("'Pivot'!",ADDRESS($Y11,MATCH(CONCATENATE("Average of ",$G$1),Pivot!$5:$5,0))))),ISNUMBER(INDIRECT(CONCATENATE("'Pivot'!",ADDRESS($Y11,MATCH(CONCATENATE("Average of ",$H$1),Pivot!$5:$5,0))))),ISNUMBER(INDIRECT(CONCATENATE("'Pivot'!",ADDRESS($Y11,MATCH(CONCATENATE("Average of ",$I$1),Pivot!$5:$5,0)))))),INDIRECT(CONCATENATE("'Pivot'!",ADDRESS($Y11,MATCH(CONCATENATE("Average of ",$G$1),Pivot!$5:$5,0))))*4,"")</f>
        <v/>
      </c>
      <c r="H11" s="21" t="str">
        <f ca="1">IF(AND(ISNUMBER(INDIRECT(CONCATENATE("'Pivot'!",ADDRESS($Y11,MATCH(CONCATENATE("Average of ",$H$1),Pivot!$5:$5,0))))),ISNUMBER(INDIRECT(CONCATENATE("'Pivot'!",ADDRESS($Y11,MATCH(CONCATENATE("Average of ",$G$1),Pivot!$5:$5,0))))),ISNUMBER(INDIRECT(CONCATENATE("'Pivot'!",ADDRESS($Y11,MATCH(CONCATENATE("Average of ",$I$1),Pivot!$5:$5,0)))))),INDIRECT(CONCATENATE("'Pivot'!",ADDRESS($Y11,MATCH(CONCATENATE("Average of ",$H$1),Pivot!$5:$5,0))))*$Q$2,"")</f>
        <v/>
      </c>
      <c r="I11" s="161" t="str">
        <f ca="1">IF(AND(ISNUMBER(INDIRECT(CONCATENATE("'Pivot'!",ADDRESS($Y11,MATCH(CONCATENATE("Average of ",$I$1),Pivot!$5:$5,0))))),ISNUMBER(INDIRECT(CONCATENATE("'Pivot'!",ADDRESS($Y11,MATCH(CONCATENATE("Average of ",$G$1),Pivot!$5:$5,0))))),ISNUMBER(INDIRECT(CONCATENATE("'Pivot'!",ADDRESS($Y11,MATCH(CONCATENATE("Average of ",$H$1),Pivot!$5:$5,0)))))),(INDIRECT(CONCATENATE("'Pivot'!",ADDRESS($Y11,MATCH(CONCATENATE("Average of ",$I$1),Pivot!$5:$5,0))))/24),"")</f>
        <v/>
      </c>
      <c r="J11" s="21" t="str">
        <f t="shared" ca="1" si="0"/>
        <v/>
      </c>
      <c r="K11" s="36" t="str">
        <f t="shared" ca="1" si="1"/>
        <v/>
      </c>
      <c r="L11" s="36" t="str">
        <f t="shared" ca="1" si="2"/>
        <v/>
      </c>
      <c r="N11" s="37" t="str">
        <f t="shared" ca="1" si="5"/>
        <v>EFM</v>
      </c>
      <c r="O11" s="38">
        <f t="shared" ca="1" si="3"/>
        <v>800</v>
      </c>
      <c r="P11" s="38">
        <f t="shared" ca="1" si="6"/>
        <v>150</v>
      </c>
      <c r="Q11" s="39">
        <f t="shared" ca="1" si="7"/>
        <v>950</v>
      </c>
      <c r="R11" s="159"/>
      <c r="V11" s="20">
        <v>6</v>
      </c>
      <c r="Y11" s="20">
        <f t="shared" si="4"/>
        <v>14</v>
      </c>
    </row>
    <row r="12" spans="2:25" ht="15" customHeight="1" x14ac:dyDescent="0.2">
      <c r="B12" s="77">
        <f>IF(ISTEXT(Pivot!A15),Pivot!A15,B10)</f>
        <v>0</v>
      </c>
      <c r="C12" s="77">
        <f>IF(ISTEXT(Pivot!B15),Pivot!B15,C10)</f>
        <v>0</v>
      </c>
      <c r="D12" s="77">
        <f>IF(ISTEXT(Pivot!C15),Pivot!C15,D10)</f>
        <v>0</v>
      </c>
      <c r="E12" s="77" t="str">
        <f>IF(ISTEXT(Pivot!D15),Pivot!D15,E10)</f>
        <v>Amsterdam Total</v>
      </c>
      <c r="F12" s="77" t="str">
        <f>IF(ISTEXT(Pivot!E15),Pivot!E15,F10)</f>
        <v>EMK</v>
      </c>
      <c r="G12" s="21">
        <f ca="1">IF(AND(ISNUMBER(INDIRECT(CONCATENATE("'Pivot'!",ADDRESS($Y12,MATCH(CONCATENATE("Average of ",$G$1),Pivot!$5:$5,0))))),ISNUMBER(INDIRECT(CONCATENATE("'Pivot'!",ADDRESS($Y12,MATCH(CONCATENATE("Average of ",$H$1),Pivot!$5:$5,0))))),ISNUMBER(INDIRECT(CONCATENATE("'Pivot'!",ADDRESS($Y12,MATCH(CONCATENATE("Average of ",$I$1),Pivot!$5:$5,0)))))),INDIRECT(CONCATENATE("'Pivot'!",ADDRESS($Y12,MATCH(CONCATENATE("Average of ",$G$1),Pivot!$5:$5,0))))*4,"")</f>
        <v>980</v>
      </c>
      <c r="H12" s="21">
        <f ca="1">IF(AND(ISNUMBER(INDIRECT(CONCATENATE("'Pivot'!",ADDRESS($Y12,MATCH(CONCATENATE("Average of ",$H$1),Pivot!$5:$5,0))))),ISNUMBER(INDIRECT(CONCATENATE("'Pivot'!",ADDRESS($Y12,MATCH(CONCATENATE("Average of ",$G$1),Pivot!$5:$5,0))))),ISNUMBER(INDIRECT(CONCATENATE("'Pivot'!",ADDRESS($Y12,MATCH(CONCATENATE("Average of ",$I$1),Pivot!$5:$5,0)))))),INDIRECT(CONCATENATE("'Pivot'!",ADDRESS($Y12,MATCH(CONCATENATE("Average of ",$H$1),Pivot!$5:$5,0))))*$Q$2,"")</f>
        <v>225</v>
      </c>
      <c r="I12" s="161">
        <f ca="1">IF(AND(ISNUMBER(INDIRECT(CONCATENATE("'Pivot'!",ADDRESS($Y12,MATCH(CONCATENATE("Average of ",$I$1),Pivot!$5:$5,0))))),ISNUMBER(INDIRECT(CONCATENATE("'Pivot'!",ADDRESS($Y12,MATCH(CONCATENATE("Average of ",$G$1),Pivot!$5:$5,0))))),ISNUMBER(INDIRECT(CONCATENATE("'Pivot'!",ADDRESS($Y12,MATCH(CONCATENATE("Average of ",$H$1),Pivot!$5:$5,0)))))),(INDIRECT(CONCATENATE("'Pivot'!",ADDRESS($Y12,MATCH(CONCATENATE("Average of ",$I$1),Pivot!$5:$5,0))))/24),"")</f>
        <v>22.916666666666668</v>
      </c>
      <c r="J12" s="21">
        <f t="shared" ca="1" si="0"/>
        <v>1205</v>
      </c>
      <c r="K12" s="36">
        <f t="shared" ca="1" si="1"/>
        <v>0.81327800829875518</v>
      </c>
      <c r="L12" s="36">
        <f t="shared" ca="1" si="2"/>
        <v>0.18672199170124482</v>
      </c>
      <c r="N12" s="37" t="str">
        <f t="shared" ca="1" si="5"/>
        <v/>
      </c>
      <c r="O12" s="38" t="str">
        <f t="shared" ca="1" si="3"/>
        <v/>
      </c>
      <c r="P12" s="38" t="str">
        <f t="shared" ca="1" si="6"/>
        <v/>
      </c>
      <c r="Q12" s="39" t="str">
        <f t="shared" ca="1" si="7"/>
        <v/>
      </c>
      <c r="R12" s="159"/>
      <c r="V12" s="20">
        <v>7</v>
      </c>
      <c r="Y12" s="20">
        <f t="shared" si="4"/>
        <v>15</v>
      </c>
    </row>
    <row r="13" spans="2:25" ht="15" customHeight="1" x14ac:dyDescent="0.2">
      <c r="B13" s="77" t="str">
        <f>IF(ISTEXT(Pivot!A16),Pivot!A16,B11)</f>
        <v>U.S. &amp; Canada</v>
      </c>
      <c r="C13" s="77" t="str">
        <f>IF(ISTEXT(Pivot!B16),Pivot!B16,C11)</f>
        <v>U.S. &amp; Canada</v>
      </c>
      <c r="D13" s="77" t="str">
        <f>IF(ISTEXT(Pivot!C16),Pivot!C16,D11)</f>
        <v>United States</v>
      </c>
      <c r="E13" s="77" t="str">
        <f>IF(ISTEXT(Pivot!D16),Pivot!D16,E11)</f>
        <v>Dallas</v>
      </c>
      <c r="F13" s="77" t="str">
        <f>IF(ISTEXT(Pivot!E16),Pivot!E16,F11)</f>
        <v>JOF</v>
      </c>
      <c r="G13" s="21">
        <f ca="1">IF(AND(ISNUMBER(INDIRECT(CONCATENATE("'Pivot'!",ADDRESS($Y13,MATCH(CONCATENATE("Average of ",$G$1),Pivot!$5:$5,0))))),ISNUMBER(INDIRECT(CONCATENATE("'Pivot'!",ADDRESS($Y13,MATCH(CONCATENATE("Average of ",$H$1),Pivot!$5:$5,0))))),ISNUMBER(INDIRECT(CONCATENATE("'Pivot'!",ADDRESS($Y13,MATCH(CONCATENATE("Average of ",$I$1),Pivot!$5:$5,0)))))),INDIRECT(CONCATENATE("'Pivot'!",ADDRESS($Y13,MATCH(CONCATENATE("Average of ",$G$1),Pivot!$5:$5,0))))*4,"")</f>
        <v>1112</v>
      </c>
      <c r="H13" s="21">
        <f ca="1">IF(AND(ISNUMBER(INDIRECT(CONCATENATE("'Pivot'!",ADDRESS($Y13,MATCH(CONCATENATE("Average of ",$H$1),Pivot!$5:$5,0))))),ISNUMBER(INDIRECT(CONCATENATE("'Pivot'!",ADDRESS($Y13,MATCH(CONCATENATE("Average of ",$G$1),Pivot!$5:$5,0))))),ISNUMBER(INDIRECT(CONCATENATE("'Pivot'!",ADDRESS($Y13,MATCH(CONCATENATE("Average of ",$I$1),Pivot!$5:$5,0)))))),INDIRECT(CONCATENATE("'Pivot'!",ADDRESS($Y13,MATCH(CONCATENATE("Average of ",$H$1),Pivot!$5:$5,0))))*$Q$2,"")</f>
        <v>250</v>
      </c>
      <c r="I13" s="161">
        <f ca="1">IF(AND(ISNUMBER(INDIRECT(CONCATENATE("'Pivot'!",ADDRESS($Y13,MATCH(CONCATENATE("Average of ",$I$1),Pivot!$5:$5,0))))),ISNUMBER(INDIRECT(CONCATENATE("'Pivot'!",ADDRESS($Y13,MATCH(CONCATENATE("Average of ",$G$1),Pivot!$5:$5,0))))),ISNUMBER(INDIRECT(CONCATENATE("'Pivot'!",ADDRESS($Y13,MATCH(CONCATENATE("Average of ",$H$1),Pivot!$5:$5,0)))))),(INDIRECT(CONCATENATE("'Pivot'!",ADDRESS($Y13,MATCH(CONCATENATE("Average of ",$I$1),Pivot!$5:$5,0))))/24),"")</f>
        <v>62.5</v>
      </c>
      <c r="J13" s="21">
        <f t="shared" ca="1" si="0"/>
        <v>1362</v>
      </c>
      <c r="K13" s="36">
        <f t="shared" ca="1" si="1"/>
        <v>0.81644640234948607</v>
      </c>
      <c r="L13" s="36">
        <f t="shared" ca="1" si="2"/>
        <v>0.18355359765051396</v>
      </c>
      <c r="N13" s="37" t="str">
        <f t="shared" ca="1" si="5"/>
        <v/>
      </c>
      <c r="O13" s="38" t="str">
        <f t="shared" ca="1" si="3"/>
        <v/>
      </c>
      <c r="P13" s="38" t="str">
        <f t="shared" ca="1" si="6"/>
        <v/>
      </c>
      <c r="Q13" s="39" t="str">
        <f t="shared" ca="1" si="7"/>
        <v/>
      </c>
      <c r="R13" s="159"/>
      <c r="V13" s="20">
        <v>8</v>
      </c>
      <c r="Y13" s="20">
        <f t="shared" si="4"/>
        <v>16</v>
      </c>
    </row>
    <row r="14" spans="2:25" ht="15" customHeight="1" x14ac:dyDescent="0.2">
      <c r="B14" s="77">
        <f>IF(ISTEXT(Pivot!A17),Pivot!A17,B12)</f>
        <v>0</v>
      </c>
      <c r="C14" s="77">
        <f>IF(ISTEXT(Pivot!B17),Pivot!B17,C12)</f>
        <v>0</v>
      </c>
      <c r="D14" s="77">
        <f>IF(ISTEXT(Pivot!C17),Pivot!C17,D12)</f>
        <v>0</v>
      </c>
      <c r="E14" s="77" t="str">
        <f>IF(ISTEXT(Pivot!D17),Pivot!D17,E12)</f>
        <v>Amsterdam Total</v>
      </c>
      <c r="F14" s="77" t="str">
        <f>IF(ISTEXT(Pivot!E17),Pivot!E17,F12)</f>
        <v>YEI</v>
      </c>
      <c r="G14" s="21">
        <f ca="1">IF(AND(ISNUMBER(INDIRECT(CONCATENATE("'Pivot'!",ADDRESS($Y14,MATCH(CONCATENATE("Average of ",$G$1),Pivot!$5:$5,0))))),ISNUMBER(INDIRECT(CONCATENATE("'Pivot'!",ADDRESS($Y14,MATCH(CONCATENATE("Average of ",$H$1),Pivot!$5:$5,0))))),ISNUMBER(INDIRECT(CONCATENATE("'Pivot'!",ADDRESS($Y14,MATCH(CONCATENATE("Average of ",$I$1),Pivot!$5:$5,0)))))),INDIRECT(CONCATENATE("'Pivot'!",ADDRESS($Y14,MATCH(CONCATENATE("Average of ",$G$1),Pivot!$5:$5,0))))*4,"")</f>
        <v>1000</v>
      </c>
      <c r="H14" s="21">
        <f ca="1">IF(AND(ISNUMBER(INDIRECT(CONCATENATE("'Pivot'!",ADDRESS($Y14,MATCH(CONCATENATE("Average of ",$H$1),Pivot!$5:$5,0))))),ISNUMBER(INDIRECT(CONCATENATE("'Pivot'!",ADDRESS($Y14,MATCH(CONCATENATE("Average of ",$G$1),Pivot!$5:$5,0))))),ISNUMBER(INDIRECT(CONCATENATE("'Pivot'!",ADDRESS($Y14,MATCH(CONCATENATE("Average of ",$I$1),Pivot!$5:$5,0)))))),INDIRECT(CONCATENATE("'Pivot'!",ADDRESS($Y14,MATCH(CONCATENATE("Average of ",$H$1),Pivot!$5:$5,0))))*$Q$2,"")</f>
        <v>250</v>
      </c>
      <c r="I14" s="161">
        <f ca="1">IF(AND(ISNUMBER(INDIRECT(CONCATENATE("'Pivot'!",ADDRESS($Y14,MATCH(CONCATENATE("Average of ",$I$1),Pivot!$5:$5,0))))),ISNUMBER(INDIRECT(CONCATENATE("'Pivot'!",ADDRESS($Y14,MATCH(CONCATENATE("Average of ",$G$1),Pivot!$5:$5,0))))),ISNUMBER(INDIRECT(CONCATENATE("'Pivot'!",ADDRESS($Y14,MATCH(CONCATENATE("Average of ",$H$1),Pivot!$5:$5,0)))))),(INDIRECT(CONCATENATE("'Pivot'!",ADDRESS($Y14,MATCH(CONCATENATE("Average of ",$I$1),Pivot!$5:$5,0))))/24),"")</f>
        <v>91.666666666666671</v>
      </c>
      <c r="J14" s="21">
        <f t="shared" ca="1" si="0"/>
        <v>1250</v>
      </c>
      <c r="K14" s="36">
        <f t="shared" ca="1" si="1"/>
        <v>0.8</v>
      </c>
      <c r="L14" s="36">
        <f t="shared" ca="1" si="2"/>
        <v>0.2</v>
      </c>
      <c r="N14" s="37" t="str">
        <f t="shared" ca="1" si="5"/>
        <v/>
      </c>
      <c r="O14" s="38" t="str">
        <f t="shared" ca="1" si="3"/>
        <v/>
      </c>
      <c r="P14" s="38" t="str">
        <f t="shared" ca="1" si="6"/>
        <v/>
      </c>
      <c r="Q14" s="39" t="str">
        <f t="shared" ca="1" si="7"/>
        <v/>
      </c>
      <c r="R14" s="159"/>
      <c r="V14" s="20">
        <v>9</v>
      </c>
      <c r="Y14" s="20">
        <f t="shared" si="4"/>
        <v>17</v>
      </c>
    </row>
    <row r="15" spans="2:25" ht="15" customHeight="1" x14ac:dyDescent="0.2">
      <c r="B15" s="77" t="str">
        <f>IF(ISTEXT(Pivot!A18),Pivot!A18,B13)</f>
        <v>U.S. &amp; Canada</v>
      </c>
      <c r="C15" s="77" t="str">
        <f>IF(ISTEXT(Pivot!B18),Pivot!B18,C13)</f>
        <v>U.S. &amp; Canada</v>
      </c>
      <c r="D15" s="77" t="str">
        <f>IF(ISTEXT(Pivot!C18),Pivot!C18,D13)</f>
        <v>United States</v>
      </c>
      <c r="E15" s="77" t="str">
        <f>IF(ISTEXT(Pivot!D18),Pivot!D18,E13)</f>
        <v>Dallas</v>
      </c>
      <c r="F15" s="77" t="str">
        <f>IF(ISTEXT(Pivot!E18),Pivot!E18,F13)</f>
        <v>EFM</v>
      </c>
      <c r="G15" s="21">
        <f ca="1">IF(AND(ISNUMBER(INDIRECT(CONCATENATE("'Pivot'!",ADDRESS($Y15,MATCH(CONCATENATE("Average of ",$G$1),Pivot!$5:$5,0))))),ISNUMBER(INDIRECT(CONCATENATE("'Pivot'!",ADDRESS($Y15,MATCH(CONCATENATE("Average of ",$H$1),Pivot!$5:$5,0))))),ISNUMBER(INDIRECT(CONCATENATE("'Pivot'!",ADDRESS($Y15,MATCH(CONCATENATE("Average of ",$I$1),Pivot!$5:$5,0)))))),INDIRECT(CONCATENATE("'Pivot'!",ADDRESS($Y15,MATCH(CONCATENATE("Average of ",$G$1),Pivot!$5:$5,0))))*4,"")</f>
        <v>800</v>
      </c>
      <c r="H15" s="21">
        <f ca="1">IF(AND(ISNUMBER(INDIRECT(CONCATENATE("'Pivot'!",ADDRESS($Y15,MATCH(CONCATENATE("Average of ",$H$1),Pivot!$5:$5,0))))),ISNUMBER(INDIRECT(CONCATENATE("'Pivot'!",ADDRESS($Y15,MATCH(CONCATENATE("Average of ",$G$1),Pivot!$5:$5,0))))),ISNUMBER(INDIRECT(CONCATENATE("'Pivot'!",ADDRESS($Y15,MATCH(CONCATENATE("Average of ",$I$1),Pivot!$5:$5,0)))))),INDIRECT(CONCATENATE("'Pivot'!",ADDRESS($Y15,MATCH(CONCATENATE("Average of ",$H$1),Pivot!$5:$5,0))))*$Q$2,"")</f>
        <v>150</v>
      </c>
      <c r="I15" s="161">
        <f ca="1">IF(AND(ISNUMBER(INDIRECT(CONCATENATE("'Pivot'!",ADDRESS($Y15,MATCH(CONCATENATE("Average of ",$I$1),Pivot!$5:$5,0))))),ISNUMBER(INDIRECT(CONCATENATE("'Pivot'!",ADDRESS($Y15,MATCH(CONCATENATE("Average of ",$G$1),Pivot!$5:$5,0))))),ISNUMBER(INDIRECT(CONCATENATE("'Pivot'!",ADDRESS($Y15,MATCH(CONCATENATE("Average of ",$H$1),Pivot!$5:$5,0)))))),(INDIRECT(CONCATENATE("'Pivot'!",ADDRESS($Y15,MATCH(CONCATENATE("Average of ",$I$1),Pivot!$5:$5,0))))/24),"")</f>
        <v>50</v>
      </c>
      <c r="J15" s="21">
        <f t="shared" ca="1" si="0"/>
        <v>950</v>
      </c>
      <c r="K15" s="36">
        <f t="shared" ca="1" si="1"/>
        <v>0.84210526315789469</v>
      </c>
      <c r="L15" s="36">
        <f t="shared" ca="1" si="2"/>
        <v>0.15789473684210525</v>
      </c>
      <c r="N15" s="37" t="str">
        <f t="shared" ca="1" si="5"/>
        <v/>
      </c>
      <c r="O15" s="38" t="str">
        <f t="shared" ca="1" si="3"/>
        <v/>
      </c>
      <c r="P15" s="38" t="str">
        <f t="shared" ca="1" si="6"/>
        <v/>
      </c>
      <c r="Q15" s="39" t="str">
        <f t="shared" ca="1" si="7"/>
        <v/>
      </c>
      <c r="R15" s="159"/>
      <c r="V15" s="20">
        <v>10</v>
      </c>
      <c r="Y15" s="20">
        <f t="shared" si="4"/>
        <v>18</v>
      </c>
    </row>
    <row r="16" spans="2:25" ht="15" customHeight="1" x14ac:dyDescent="0.2">
      <c r="B16" s="77">
        <f>IF(ISTEXT(Pivot!A19),Pivot!A19,B14)</f>
        <v>0</v>
      </c>
      <c r="C16" s="77">
        <f>IF(ISTEXT(Pivot!B19),Pivot!B19,C14)</f>
        <v>0</v>
      </c>
      <c r="D16" s="77">
        <f>IF(ISTEXT(Pivot!C19),Pivot!C19,D14)</f>
        <v>0</v>
      </c>
      <c r="E16" s="77" t="str">
        <f>IF(ISTEXT(Pivot!D19),Pivot!D19,E14)</f>
        <v>Dallas Total</v>
      </c>
      <c r="F16" s="77" t="str">
        <f>IF(ISTEXT(Pivot!E19),Pivot!E19,F14)</f>
        <v>YEI</v>
      </c>
      <c r="G16" s="21">
        <f ca="1">IF(AND(ISNUMBER(INDIRECT(CONCATENATE("'Pivot'!",ADDRESS($Y16,MATCH(CONCATENATE("Average of ",$G$1),Pivot!$5:$5,0))))),ISNUMBER(INDIRECT(CONCATENATE("'Pivot'!",ADDRESS($Y16,MATCH(CONCATENATE("Average of ",$H$1),Pivot!$5:$5,0))))),ISNUMBER(INDIRECT(CONCATENATE("'Pivot'!",ADDRESS($Y16,MATCH(CONCATENATE("Average of ",$I$1),Pivot!$5:$5,0)))))),INDIRECT(CONCATENATE("'Pivot'!",ADDRESS($Y16,MATCH(CONCATENATE("Average of ",$G$1),Pivot!$5:$5,0))))*4,"")</f>
        <v>1118.8571428571429</v>
      </c>
      <c r="H16" s="21">
        <f ca="1">IF(AND(ISNUMBER(INDIRECT(CONCATENATE("'Pivot'!",ADDRESS($Y16,MATCH(CONCATENATE("Average of ",$H$1),Pivot!$5:$5,0))))),ISNUMBER(INDIRECT(CONCATENATE("'Pivot'!",ADDRESS($Y16,MATCH(CONCATENATE("Average of ",$G$1),Pivot!$5:$5,0))))),ISNUMBER(INDIRECT(CONCATENATE("'Pivot'!",ADDRESS($Y16,MATCH(CONCATENATE("Average of ",$I$1),Pivot!$5:$5,0)))))),INDIRECT(CONCATENATE("'Pivot'!",ADDRESS($Y16,MATCH(CONCATENATE("Average of ",$H$1),Pivot!$5:$5,0))))*$Q$2,"")</f>
        <v>250</v>
      </c>
      <c r="I16" s="161">
        <f ca="1">IF(AND(ISNUMBER(INDIRECT(CONCATENATE("'Pivot'!",ADDRESS($Y16,MATCH(CONCATENATE("Average of ",$I$1),Pivot!$5:$5,0))))),ISNUMBER(INDIRECT(CONCATENATE("'Pivot'!",ADDRESS($Y16,MATCH(CONCATENATE("Average of ",$G$1),Pivot!$5:$5,0))))),ISNUMBER(INDIRECT(CONCATENATE("'Pivot'!",ADDRESS($Y16,MATCH(CONCATENATE("Average of ",$H$1),Pivot!$5:$5,0)))))),(INDIRECT(CONCATENATE("'Pivot'!",ADDRESS($Y16,MATCH(CONCATENATE("Average of ",$I$1),Pivot!$5:$5,0))))/24),"")</f>
        <v>49.770833333333336</v>
      </c>
      <c r="J16" s="21">
        <f t="shared" ca="1" si="0"/>
        <v>1368.8571428571429</v>
      </c>
      <c r="K16" s="36">
        <f t="shared" ca="1" si="1"/>
        <v>0.81736589438530582</v>
      </c>
      <c r="L16" s="36">
        <f t="shared" ca="1" si="2"/>
        <v>0.1826341056146942</v>
      </c>
      <c r="N16" s="37" t="str">
        <f t="shared" ca="1" si="5"/>
        <v/>
      </c>
      <c r="O16" s="38" t="str">
        <f t="shared" ca="1" si="3"/>
        <v/>
      </c>
      <c r="P16" s="38" t="str">
        <f t="shared" ca="1" si="6"/>
        <v/>
      </c>
      <c r="Q16" s="39" t="str">
        <f t="shared" ca="1" si="7"/>
        <v/>
      </c>
      <c r="R16" s="159"/>
      <c r="V16" s="20">
        <v>11</v>
      </c>
      <c r="Y16" s="20">
        <f t="shared" si="4"/>
        <v>19</v>
      </c>
    </row>
    <row r="17" spans="2:25" ht="16" customHeight="1" x14ac:dyDescent="0.2">
      <c r="B17" s="77" t="str">
        <f>IF(ISTEXT(Pivot!A20),Pivot!A20,B15)</f>
        <v>U.S. &amp; Canada</v>
      </c>
      <c r="C17" s="77" t="str">
        <f>IF(ISTEXT(Pivot!B20),Pivot!B20,C15)</f>
        <v>U.S. &amp; Canada</v>
      </c>
      <c r="D17" s="77" t="str">
        <f>IF(ISTEXT(Pivot!C20),Pivot!C20,D15)</f>
        <v>United States</v>
      </c>
      <c r="E17" s="77" t="str">
        <f>IF(ISTEXT(Pivot!D20),Pivot!D20,E15)</f>
        <v>Dallas</v>
      </c>
      <c r="F17" s="77" t="str">
        <f>IF(ISTEXT(Pivot!E20),Pivot!E20,F15)</f>
        <v>EFM</v>
      </c>
      <c r="G17" s="21" t="str">
        <f ca="1">IF(AND(ISNUMBER(INDIRECT(CONCATENATE("'Pivot'!",ADDRESS($Y17,MATCH(CONCATENATE("Average of ",$G$1),Pivot!$5:$5,0))))),ISNUMBER(INDIRECT(CONCATENATE("'Pivot'!",ADDRESS($Y17,MATCH(CONCATENATE("Average of ",$H$1),Pivot!$5:$5,0))))),ISNUMBER(INDIRECT(CONCATENATE("'Pivot'!",ADDRESS($Y17,MATCH(CONCATENATE("Average of ",$I$1),Pivot!$5:$5,0)))))),INDIRECT(CONCATENATE("'Pivot'!",ADDRESS($Y17,MATCH(CONCATENATE("Average of ",$G$1),Pivot!$5:$5,0))))*4,"")</f>
        <v/>
      </c>
      <c r="H17" s="21" t="str">
        <f ca="1">IF(AND(ISNUMBER(INDIRECT(CONCATENATE("'Pivot'!",ADDRESS($Y17,MATCH(CONCATENATE("Average of ",$H$1),Pivot!$5:$5,0))))),ISNUMBER(INDIRECT(CONCATENATE("'Pivot'!",ADDRESS($Y17,MATCH(CONCATENATE("Average of ",$G$1),Pivot!$5:$5,0))))),ISNUMBER(INDIRECT(CONCATENATE("'Pivot'!",ADDRESS($Y17,MATCH(CONCATENATE("Average of ",$I$1),Pivot!$5:$5,0)))))),INDIRECT(CONCATENATE("'Pivot'!",ADDRESS($Y17,MATCH(CONCATENATE("Average of ",$H$1),Pivot!$5:$5,0))))*$Q$2,"")</f>
        <v/>
      </c>
      <c r="I17" s="161" t="str">
        <f ca="1">IF(AND(ISNUMBER(INDIRECT(CONCATENATE("'Pivot'!",ADDRESS($Y17,MATCH(CONCATENATE("Average of ",$I$1),Pivot!$5:$5,0))))),ISNUMBER(INDIRECT(CONCATENATE("'Pivot'!",ADDRESS($Y17,MATCH(CONCATENATE("Average of ",$G$1),Pivot!$5:$5,0))))),ISNUMBER(INDIRECT(CONCATENATE("'Pivot'!",ADDRESS($Y17,MATCH(CONCATENATE("Average of ",$H$1),Pivot!$5:$5,0)))))),(INDIRECT(CONCATENATE("'Pivot'!",ADDRESS($Y17,MATCH(CONCATENATE("Average of ",$I$1),Pivot!$5:$5,0))))/24),"")</f>
        <v/>
      </c>
      <c r="J17" s="21" t="str">
        <f t="shared" ca="1" si="0"/>
        <v/>
      </c>
      <c r="K17" s="36" t="str">
        <f t="shared" ca="1" si="1"/>
        <v/>
      </c>
      <c r="L17" s="36" t="str">
        <f t="shared" ca="1" si="2"/>
        <v/>
      </c>
      <c r="Y17" s="20">
        <f t="shared" si="4"/>
        <v>20</v>
      </c>
    </row>
    <row r="18" spans="2:25" ht="15" customHeight="1" x14ac:dyDescent="0.2">
      <c r="B18" s="77">
        <f>IF(ISTEXT(Pivot!A21),Pivot!A21,B16)</f>
        <v>0</v>
      </c>
      <c r="C18" s="77">
        <f>IF(ISTEXT(Pivot!B21),Pivot!B21,C16)</f>
        <v>0</v>
      </c>
      <c r="D18" s="77">
        <f>IF(ISTEXT(Pivot!C21),Pivot!C21,D16)</f>
        <v>0</v>
      </c>
      <c r="E18" s="77" t="str">
        <f>IF(ISTEXT(Pivot!D21),Pivot!D21,E16)</f>
        <v>Dallas Total</v>
      </c>
      <c r="F18" s="77" t="str">
        <f>IF(ISTEXT(Pivot!E21),Pivot!E21,F16)</f>
        <v>YEI</v>
      </c>
      <c r="G18" s="21" t="str">
        <f ca="1">IF(AND(ISNUMBER(INDIRECT(CONCATENATE("'Pivot'!",ADDRESS($Y18,MATCH(CONCATENATE("Average of ",$G$1),Pivot!$5:$5,0))))),ISNUMBER(INDIRECT(CONCATENATE("'Pivot'!",ADDRESS($Y18,MATCH(CONCATENATE("Average of ",$H$1),Pivot!$5:$5,0))))),ISNUMBER(INDIRECT(CONCATENATE("'Pivot'!",ADDRESS($Y18,MATCH(CONCATENATE("Average of ",$I$1),Pivot!$5:$5,0)))))),INDIRECT(CONCATENATE("'Pivot'!",ADDRESS($Y18,MATCH(CONCATENATE("Average of ",$G$1),Pivot!$5:$5,0))))*4,"")</f>
        <v/>
      </c>
      <c r="H18" s="21" t="str">
        <f ca="1">IF(AND(ISNUMBER(INDIRECT(CONCATENATE("'Pivot'!",ADDRESS($Y18,MATCH(CONCATENATE("Average of ",$H$1),Pivot!$5:$5,0))))),ISNUMBER(INDIRECT(CONCATENATE("'Pivot'!",ADDRESS($Y18,MATCH(CONCATENATE("Average of ",$G$1),Pivot!$5:$5,0))))),ISNUMBER(INDIRECT(CONCATENATE("'Pivot'!",ADDRESS($Y18,MATCH(CONCATENATE("Average of ",$I$1),Pivot!$5:$5,0)))))),INDIRECT(CONCATENATE("'Pivot'!",ADDRESS($Y18,MATCH(CONCATENATE("Average of ",$H$1),Pivot!$5:$5,0))))*$Q$2,"")</f>
        <v/>
      </c>
      <c r="I18" s="161" t="str">
        <f ca="1">IF(AND(ISNUMBER(INDIRECT(CONCATENATE("'Pivot'!",ADDRESS($Y18,MATCH(CONCATENATE("Average of ",$I$1),Pivot!$5:$5,0))))),ISNUMBER(INDIRECT(CONCATENATE("'Pivot'!",ADDRESS($Y18,MATCH(CONCATENATE("Average of ",$G$1),Pivot!$5:$5,0))))),ISNUMBER(INDIRECT(CONCATENATE("'Pivot'!",ADDRESS($Y18,MATCH(CONCATENATE("Average of ",$H$1),Pivot!$5:$5,0)))))),(INDIRECT(CONCATENATE("'Pivot'!",ADDRESS($Y18,MATCH(CONCATENATE("Average of ",$I$1),Pivot!$5:$5,0))))/24),"")</f>
        <v/>
      </c>
      <c r="J18" s="21" t="str">
        <f t="shared" ca="1" si="0"/>
        <v/>
      </c>
      <c r="K18" s="36" t="str">
        <f t="shared" ca="1" si="1"/>
        <v/>
      </c>
      <c r="L18" s="36" t="str">
        <f t="shared" ca="1" si="2"/>
        <v/>
      </c>
      <c r="Y18" s="20">
        <f t="shared" si="4"/>
        <v>21</v>
      </c>
    </row>
    <row r="19" spans="2:25" ht="15" customHeight="1" x14ac:dyDescent="0.2">
      <c r="B19" s="77" t="str">
        <f>IF(ISTEXT(Pivot!A22),Pivot!A22,B17)</f>
        <v>U.S. &amp; Canada</v>
      </c>
      <c r="C19" s="77" t="str">
        <f>IF(ISTEXT(Pivot!B22),Pivot!B22,C17)</f>
        <v>U.S. &amp; Canada</v>
      </c>
      <c r="D19" s="77" t="str">
        <f>IF(ISTEXT(Pivot!C22),Pivot!C22,D17)</f>
        <v>United States</v>
      </c>
      <c r="E19" s="77" t="str">
        <f>IF(ISTEXT(Pivot!D22),Pivot!D22,E17)</f>
        <v>Dallas</v>
      </c>
      <c r="F19" s="77" t="str">
        <f>IF(ISTEXT(Pivot!E22),Pivot!E22,F17)</f>
        <v>EFM</v>
      </c>
      <c r="G19" s="21" t="str">
        <f ca="1">IF(AND(ISNUMBER(INDIRECT(CONCATENATE("'Pivot'!",ADDRESS($Y19,MATCH(CONCATENATE("Average of ",$G$1),Pivot!$5:$5,0))))),ISNUMBER(INDIRECT(CONCATENATE("'Pivot'!",ADDRESS($Y19,MATCH(CONCATENATE("Average of ",$H$1),Pivot!$5:$5,0))))),ISNUMBER(INDIRECT(CONCATENATE("'Pivot'!",ADDRESS($Y19,MATCH(CONCATENATE("Average of ",$I$1),Pivot!$5:$5,0)))))),INDIRECT(CONCATENATE("'Pivot'!",ADDRESS($Y19,MATCH(CONCATENATE("Average of ",$G$1),Pivot!$5:$5,0))))*4,"")</f>
        <v/>
      </c>
      <c r="H19" s="21" t="str">
        <f ca="1">IF(AND(ISNUMBER(INDIRECT(CONCATENATE("'Pivot'!",ADDRESS($Y19,MATCH(CONCATENATE("Average of ",$H$1),Pivot!$5:$5,0))))),ISNUMBER(INDIRECT(CONCATENATE("'Pivot'!",ADDRESS($Y19,MATCH(CONCATENATE("Average of ",$G$1),Pivot!$5:$5,0))))),ISNUMBER(INDIRECT(CONCATENATE("'Pivot'!",ADDRESS($Y19,MATCH(CONCATENATE("Average of ",$I$1),Pivot!$5:$5,0)))))),INDIRECT(CONCATENATE("'Pivot'!",ADDRESS($Y19,MATCH(CONCATENATE("Average of ",$H$1),Pivot!$5:$5,0))))*$Q$2,"")</f>
        <v/>
      </c>
      <c r="I19" s="161" t="str">
        <f ca="1">IF(AND(ISNUMBER(INDIRECT(CONCATENATE("'Pivot'!",ADDRESS($Y19,MATCH(CONCATENATE("Average of ",$I$1),Pivot!$5:$5,0))))),ISNUMBER(INDIRECT(CONCATENATE("'Pivot'!",ADDRESS($Y19,MATCH(CONCATENATE("Average of ",$G$1),Pivot!$5:$5,0))))),ISNUMBER(INDIRECT(CONCATENATE("'Pivot'!",ADDRESS($Y19,MATCH(CONCATENATE("Average of ",$H$1),Pivot!$5:$5,0)))))),(INDIRECT(CONCATENATE("'Pivot'!",ADDRESS($Y19,MATCH(CONCATENATE("Average of ",$I$1),Pivot!$5:$5,0))))/24),"")</f>
        <v/>
      </c>
      <c r="J19" s="21" t="str">
        <f t="shared" ca="1" si="0"/>
        <v/>
      </c>
      <c r="K19" s="36" t="str">
        <f t="shared" ca="1" si="1"/>
        <v/>
      </c>
      <c r="L19" s="36" t="str">
        <f t="shared" ca="1" si="2"/>
        <v/>
      </c>
      <c r="N19" s="207" t="str">
        <f>CONCATENATE("Total Cost of Ownership, ",N2)</f>
        <v>Total Cost of Ownership, Dallas</v>
      </c>
      <c r="O19" s="208"/>
      <c r="P19" s="208"/>
      <c r="Q19" s="208"/>
      <c r="R19" s="208"/>
      <c r="S19" s="209"/>
      <c r="Y19" s="20">
        <f t="shared" si="4"/>
        <v>22</v>
      </c>
    </row>
    <row r="20" spans="2:25" ht="15" customHeight="1" x14ac:dyDescent="0.2">
      <c r="B20" s="77">
        <f>IF(ISTEXT(Pivot!A23),Pivot!A23,B18)</f>
        <v>0</v>
      </c>
      <c r="C20" s="77">
        <f>IF(ISTEXT(Pivot!B23),Pivot!B23,C18)</f>
        <v>0</v>
      </c>
      <c r="D20" s="77">
        <f>IF(ISTEXT(Pivot!C23),Pivot!C23,D18)</f>
        <v>0</v>
      </c>
      <c r="E20" s="77" t="str">
        <f>IF(ISTEXT(Pivot!D23),Pivot!D23,E18)</f>
        <v>Dallas Total</v>
      </c>
      <c r="F20" s="77" t="str">
        <f>IF(ISTEXT(Pivot!E23),Pivot!E23,F18)</f>
        <v>YEI</v>
      </c>
      <c r="G20" s="21" t="str">
        <f ca="1">IF(AND(ISNUMBER(INDIRECT(CONCATENATE("'Pivot'!",ADDRESS($Y20,MATCH(CONCATENATE("Average of ",$G$1),Pivot!$5:$5,0))))),ISNUMBER(INDIRECT(CONCATENATE("'Pivot'!",ADDRESS($Y20,MATCH(CONCATENATE("Average of ",$H$1),Pivot!$5:$5,0))))),ISNUMBER(INDIRECT(CONCATENATE("'Pivot'!",ADDRESS($Y20,MATCH(CONCATENATE("Average of ",$I$1),Pivot!$5:$5,0)))))),INDIRECT(CONCATENATE("'Pivot'!",ADDRESS($Y20,MATCH(CONCATENATE("Average of ",$G$1),Pivot!$5:$5,0))))*4,"")</f>
        <v/>
      </c>
      <c r="H20" s="21" t="str">
        <f ca="1">IF(AND(ISNUMBER(INDIRECT(CONCATENATE("'Pivot'!",ADDRESS($Y20,MATCH(CONCATENATE("Average of ",$H$1),Pivot!$5:$5,0))))),ISNUMBER(INDIRECT(CONCATENATE("'Pivot'!",ADDRESS($Y20,MATCH(CONCATENATE("Average of ",$G$1),Pivot!$5:$5,0))))),ISNUMBER(INDIRECT(CONCATENATE("'Pivot'!",ADDRESS($Y20,MATCH(CONCATENATE("Average of ",$I$1),Pivot!$5:$5,0)))))),INDIRECT(CONCATENATE("'Pivot'!",ADDRESS($Y20,MATCH(CONCATENATE("Average of ",$H$1),Pivot!$5:$5,0))))*$Q$2,"")</f>
        <v/>
      </c>
      <c r="I20" s="161" t="str">
        <f ca="1">IF(AND(ISNUMBER(INDIRECT(CONCATENATE("'Pivot'!",ADDRESS($Y20,MATCH(CONCATENATE("Average of ",$I$1),Pivot!$5:$5,0))))),ISNUMBER(INDIRECT(CONCATENATE("'Pivot'!",ADDRESS($Y20,MATCH(CONCATENATE("Average of ",$G$1),Pivot!$5:$5,0))))),ISNUMBER(INDIRECT(CONCATENATE("'Pivot'!",ADDRESS($Y20,MATCH(CONCATENATE("Average of ",$H$1),Pivot!$5:$5,0)))))),(INDIRECT(CONCATENATE("'Pivot'!",ADDRESS($Y20,MATCH(CONCATENATE("Average of ",$I$1),Pivot!$5:$5,0))))/24),"")</f>
        <v/>
      </c>
      <c r="J20" s="21" t="str">
        <f t="shared" ca="1" si="0"/>
        <v/>
      </c>
      <c r="K20" s="36" t="str">
        <f t="shared" ca="1" si="1"/>
        <v/>
      </c>
      <c r="L20" s="36" t="str">
        <f t="shared" ca="1" si="2"/>
        <v/>
      </c>
      <c r="Y20" s="20">
        <f t="shared" si="4"/>
        <v>23</v>
      </c>
    </row>
    <row r="21" spans="2:25" ht="15" customHeight="1" x14ac:dyDescent="0.2">
      <c r="B21" s="77" t="str">
        <f>IF(ISTEXT(Pivot!A24),Pivot!A24,B19)</f>
        <v>U.S. &amp; Canada</v>
      </c>
      <c r="C21" s="77" t="str">
        <f>IF(ISTEXT(Pivot!B24),Pivot!B24,C19)</f>
        <v>U.S. &amp; Canada</v>
      </c>
      <c r="D21" s="77" t="str">
        <f>IF(ISTEXT(Pivot!C24),Pivot!C24,D19)</f>
        <v>United States</v>
      </c>
      <c r="E21" s="77" t="str">
        <f>IF(ISTEXT(Pivot!D24),Pivot!D24,E19)</f>
        <v>Dallas</v>
      </c>
      <c r="F21" s="77" t="str">
        <f>IF(ISTEXT(Pivot!E24),Pivot!E24,F19)</f>
        <v>EFM</v>
      </c>
      <c r="G21" s="21" t="str">
        <f ca="1">IF(AND(ISNUMBER(INDIRECT(CONCATENATE("'Pivot'!",ADDRESS($Y21,MATCH(CONCATENATE("Average of ",$G$1),Pivot!$5:$5,0))))),ISNUMBER(INDIRECT(CONCATENATE("'Pivot'!",ADDRESS($Y21,MATCH(CONCATENATE("Average of ",$H$1),Pivot!$5:$5,0))))),ISNUMBER(INDIRECT(CONCATENATE("'Pivot'!",ADDRESS($Y21,MATCH(CONCATENATE("Average of ",$I$1),Pivot!$5:$5,0)))))),INDIRECT(CONCATENATE("'Pivot'!",ADDRESS($Y21,MATCH(CONCATENATE("Average of ",$G$1),Pivot!$5:$5,0))))*4,"")</f>
        <v/>
      </c>
      <c r="H21" s="21" t="str">
        <f ca="1">IF(AND(ISNUMBER(INDIRECT(CONCATENATE("'Pivot'!",ADDRESS($Y21,MATCH(CONCATENATE("Average of ",$H$1),Pivot!$5:$5,0))))),ISNUMBER(INDIRECT(CONCATENATE("'Pivot'!",ADDRESS($Y21,MATCH(CONCATENATE("Average of ",$G$1),Pivot!$5:$5,0))))),ISNUMBER(INDIRECT(CONCATENATE("'Pivot'!",ADDRESS($Y21,MATCH(CONCATENATE("Average of ",$I$1),Pivot!$5:$5,0)))))),INDIRECT(CONCATENATE("'Pivot'!",ADDRESS($Y21,MATCH(CONCATENATE("Average of ",$H$1),Pivot!$5:$5,0))))*$Q$2,"")</f>
        <v/>
      </c>
      <c r="I21" s="161" t="str">
        <f ca="1">IF(AND(ISNUMBER(INDIRECT(CONCATENATE("'Pivot'!",ADDRESS($Y21,MATCH(CONCATENATE("Average of ",$I$1),Pivot!$5:$5,0))))),ISNUMBER(INDIRECT(CONCATENATE("'Pivot'!",ADDRESS($Y21,MATCH(CONCATENATE("Average of ",$G$1),Pivot!$5:$5,0))))),ISNUMBER(INDIRECT(CONCATENATE("'Pivot'!",ADDRESS($Y21,MATCH(CONCATENATE("Average of ",$H$1),Pivot!$5:$5,0)))))),(INDIRECT(CONCATENATE("'Pivot'!",ADDRESS($Y21,MATCH(CONCATENATE("Average of ",$I$1),Pivot!$5:$5,0))))/24),"")</f>
        <v/>
      </c>
      <c r="J21" s="21" t="str">
        <f t="shared" ca="1" si="0"/>
        <v/>
      </c>
      <c r="K21" s="36" t="str">
        <f t="shared" ca="1" si="1"/>
        <v/>
      </c>
      <c r="L21" s="36" t="str">
        <f t="shared" ca="1" si="2"/>
        <v/>
      </c>
      <c r="Y21" s="20">
        <f t="shared" si="4"/>
        <v>24</v>
      </c>
    </row>
    <row r="22" spans="2:25" ht="15" customHeight="1" x14ac:dyDescent="0.2">
      <c r="B22" s="77">
        <f>IF(ISTEXT(Pivot!A25),Pivot!A25,B20)</f>
        <v>0</v>
      </c>
      <c r="C22" s="77">
        <f>IF(ISTEXT(Pivot!B25),Pivot!B25,C20)</f>
        <v>0</v>
      </c>
      <c r="D22" s="77">
        <f>IF(ISTEXT(Pivot!C25),Pivot!C25,D20)</f>
        <v>0</v>
      </c>
      <c r="E22" s="77" t="str">
        <f>IF(ISTEXT(Pivot!D25),Pivot!D25,E20)</f>
        <v>Dallas Total</v>
      </c>
      <c r="F22" s="77" t="str">
        <f>IF(ISTEXT(Pivot!E25),Pivot!E25,F20)</f>
        <v>YEI</v>
      </c>
      <c r="G22" s="21" t="str">
        <f ca="1">IF(AND(ISNUMBER(INDIRECT(CONCATENATE("'Pivot'!",ADDRESS($Y22,MATCH(CONCATENATE("Average of ",$G$1),Pivot!$5:$5,0))))),ISNUMBER(INDIRECT(CONCATENATE("'Pivot'!",ADDRESS($Y22,MATCH(CONCATENATE("Average of ",$H$1),Pivot!$5:$5,0))))),ISNUMBER(INDIRECT(CONCATENATE("'Pivot'!",ADDRESS($Y22,MATCH(CONCATENATE("Average of ",$I$1),Pivot!$5:$5,0)))))),INDIRECT(CONCATENATE("'Pivot'!",ADDRESS($Y22,MATCH(CONCATENATE("Average of ",$G$1),Pivot!$5:$5,0))))*4,"")</f>
        <v/>
      </c>
      <c r="H22" s="21" t="str">
        <f ca="1">IF(AND(ISNUMBER(INDIRECT(CONCATENATE("'Pivot'!",ADDRESS($Y22,MATCH(CONCATENATE("Average of ",$H$1),Pivot!$5:$5,0))))),ISNUMBER(INDIRECT(CONCATENATE("'Pivot'!",ADDRESS($Y22,MATCH(CONCATENATE("Average of ",$G$1),Pivot!$5:$5,0))))),ISNUMBER(INDIRECT(CONCATENATE("'Pivot'!",ADDRESS($Y22,MATCH(CONCATENATE("Average of ",$I$1),Pivot!$5:$5,0)))))),INDIRECT(CONCATENATE("'Pivot'!",ADDRESS($Y22,MATCH(CONCATENATE("Average of ",$H$1),Pivot!$5:$5,0))))*$Q$2,"")</f>
        <v/>
      </c>
      <c r="I22" s="161" t="str">
        <f ca="1">IF(AND(ISNUMBER(INDIRECT(CONCATENATE("'Pivot'!",ADDRESS($Y22,MATCH(CONCATENATE("Average of ",$I$1),Pivot!$5:$5,0))))),ISNUMBER(INDIRECT(CONCATENATE("'Pivot'!",ADDRESS($Y22,MATCH(CONCATENATE("Average of ",$G$1),Pivot!$5:$5,0))))),ISNUMBER(INDIRECT(CONCATENATE("'Pivot'!",ADDRESS($Y22,MATCH(CONCATENATE("Average of ",$H$1),Pivot!$5:$5,0)))))),(INDIRECT(CONCATENATE("'Pivot'!",ADDRESS($Y22,MATCH(CONCATENATE("Average of ",$I$1),Pivot!$5:$5,0))))/24),"")</f>
        <v/>
      </c>
      <c r="J22" s="21" t="str">
        <f t="shared" ca="1" si="0"/>
        <v/>
      </c>
      <c r="K22" s="36" t="str">
        <f t="shared" ca="1" si="1"/>
        <v/>
      </c>
      <c r="L22" s="36" t="str">
        <f t="shared" ca="1" si="2"/>
        <v/>
      </c>
      <c r="Y22" s="20">
        <f t="shared" si="4"/>
        <v>25</v>
      </c>
    </row>
    <row r="23" spans="2:25" ht="15" customHeight="1" x14ac:dyDescent="0.2">
      <c r="B23" s="77" t="str">
        <f>IF(ISTEXT(Pivot!A26),Pivot!A26,B21)</f>
        <v>U.S. &amp; Canada</v>
      </c>
      <c r="C23" s="77" t="str">
        <f>IF(ISTEXT(Pivot!B26),Pivot!B26,C21)</f>
        <v>U.S. &amp; Canada</v>
      </c>
      <c r="D23" s="77" t="str">
        <f>IF(ISTEXT(Pivot!C26),Pivot!C26,D21)</f>
        <v>United States</v>
      </c>
      <c r="E23" s="77" t="str">
        <f>IF(ISTEXT(Pivot!D26),Pivot!D26,E21)</f>
        <v>Dallas</v>
      </c>
      <c r="F23" s="77" t="str">
        <f>IF(ISTEXT(Pivot!E26),Pivot!E26,F21)</f>
        <v>EFM</v>
      </c>
      <c r="G23" s="21" t="str">
        <f ca="1">IF(AND(ISNUMBER(INDIRECT(CONCATENATE("'Pivot'!",ADDRESS($Y23,MATCH(CONCATENATE("Average of ",$G$1),Pivot!$5:$5,0))))),ISNUMBER(INDIRECT(CONCATENATE("'Pivot'!",ADDRESS($Y23,MATCH(CONCATENATE("Average of ",$H$1),Pivot!$5:$5,0))))),ISNUMBER(INDIRECT(CONCATENATE("'Pivot'!",ADDRESS($Y23,MATCH(CONCATENATE("Average of ",$I$1),Pivot!$5:$5,0)))))),INDIRECT(CONCATENATE("'Pivot'!",ADDRESS($Y23,MATCH(CONCATENATE("Average of ",$G$1),Pivot!$5:$5,0))))*4,"")</f>
        <v/>
      </c>
      <c r="H23" s="21" t="str">
        <f ca="1">IF(AND(ISNUMBER(INDIRECT(CONCATENATE("'Pivot'!",ADDRESS($Y23,MATCH(CONCATENATE("Average of ",$H$1),Pivot!$5:$5,0))))),ISNUMBER(INDIRECT(CONCATENATE("'Pivot'!",ADDRESS($Y23,MATCH(CONCATENATE("Average of ",$G$1),Pivot!$5:$5,0))))),ISNUMBER(INDIRECT(CONCATENATE("'Pivot'!",ADDRESS($Y23,MATCH(CONCATENATE("Average of ",$I$1),Pivot!$5:$5,0)))))),INDIRECT(CONCATENATE("'Pivot'!",ADDRESS($Y23,MATCH(CONCATENATE("Average of ",$H$1),Pivot!$5:$5,0))))*$Q$2,"")</f>
        <v/>
      </c>
      <c r="I23" s="161" t="str">
        <f ca="1">IF(AND(ISNUMBER(INDIRECT(CONCATENATE("'Pivot'!",ADDRESS($Y23,MATCH(CONCATENATE("Average of ",$I$1),Pivot!$5:$5,0))))),ISNUMBER(INDIRECT(CONCATENATE("'Pivot'!",ADDRESS($Y23,MATCH(CONCATENATE("Average of ",$G$1),Pivot!$5:$5,0))))),ISNUMBER(INDIRECT(CONCATENATE("'Pivot'!",ADDRESS($Y23,MATCH(CONCATENATE("Average of ",$H$1),Pivot!$5:$5,0)))))),(INDIRECT(CONCATENATE("'Pivot'!",ADDRESS($Y23,MATCH(CONCATENATE("Average of ",$I$1),Pivot!$5:$5,0))))/24),"")</f>
        <v/>
      </c>
      <c r="J23" s="21" t="str">
        <f t="shared" ca="1" si="0"/>
        <v/>
      </c>
      <c r="K23" s="36" t="str">
        <f t="shared" ca="1" si="1"/>
        <v/>
      </c>
      <c r="L23" s="36" t="str">
        <f t="shared" ca="1" si="2"/>
        <v/>
      </c>
      <c r="Y23" s="20">
        <f t="shared" si="4"/>
        <v>26</v>
      </c>
    </row>
    <row r="24" spans="2:25" ht="15" customHeight="1" x14ac:dyDescent="0.2">
      <c r="B24" s="77">
        <f>IF(ISTEXT(Pivot!A27),Pivot!A27,B22)</f>
        <v>0</v>
      </c>
      <c r="C24" s="77">
        <f>IF(ISTEXT(Pivot!B27),Pivot!B27,C22)</f>
        <v>0</v>
      </c>
      <c r="D24" s="77">
        <f>IF(ISTEXT(Pivot!C27),Pivot!C27,D22)</f>
        <v>0</v>
      </c>
      <c r="E24" s="77" t="str">
        <f>IF(ISTEXT(Pivot!D27),Pivot!D27,E22)</f>
        <v>Dallas Total</v>
      </c>
      <c r="F24" s="77" t="str">
        <f>IF(ISTEXT(Pivot!E27),Pivot!E27,F22)</f>
        <v>YEI</v>
      </c>
      <c r="G24" s="21" t="str">
        <f ca="1">IF(AND(ISNUMBER(INDIRECT(CONCATENATE("'Pivot'!",ADDRESS($Y24,MATCH(CONCATENATE("Average of ",$G$1),Pivot!$5:$5,0))))),ISNUMBER(INDIRECT(CONCATENATE("'Pivot'!",ADDRESS($Y24,MATCH(CONCATENATE("Average of ",$H$1),Pivot!$5:$5,0))))),ISNUMBER(INDIRECT(CONCATENATE("'Pivot'!",ADDRESS($Y24,MATCH(CONCATENATE("Average of ",$I$1),Pivot!$5:$5,0)))))),INDIRECT(CONCATENATE("'Pivot'!",ADDRESS($Y24,MATCH(CONCATENATE("Average of ",$G$1),Pivot!$5:$5,0))))*4,"")</f>
        <v/>
      </c>
      <c r="H24" s="21" t="str">
        <f ca="1">IF(AND(ISNUMBER(INDIRECT(CONCATENATE("'Pivot'!",ADDRESS($Y24,MATCH(CONCATENATE("Average of ",$H$1),Pivot!$5:$5,0))))),ISNUMBER(INDIRECT(CONCATENATE("'Pivot'!",ADDRESS($Y24,MATCH(CONCATENATE("Average of ",$G$1),Pivot!$5:$5,0))))),ISNUMBER(INDIRECT(CONCATENATE("'Pivot'!",ADDRESS($Y24,MATCH(CONCATENATE("Average of ",$I$1),Pivot!$5:$5,0)))))),INDIRECT(CONCATENATE("'Pivot'!",ADDRESS($Y24,MATCH(CONCATENATE("Average of ",$H$1),Pivot!$5:$5,0))))*$Q$2,"")</f>
        <v/>
      </c>
      <c r="I24" s="161" t="str">
        <f ca="1">IF(AND(ISNUMBER(INDIRECT(CONCATENATE("'Pivot'!",ADDRESS($Y24,MATCH(CONCATENATE("Average of ",$I$1),Pivot!$5:$5,0))))),ISNUMBER(INDIRECT(CONCATENATE("'Pivot'!",ADDRESS($Y24,MATCH(CONCATENATE("Average of ",$G$1),Pivot!$5:$5,0))))),ISNUMBER(INDIRECT(CONCATENATE("'Pivot'!",ADDRESS($Y24,MATCH(CONCATENATE("Average of ",$H$1),Pivot!$5:$5,0)))))),(INDIRECT(CONCATENATE("'Pivot'!",ADDRESS($Y24,MATCH(CONCATENATE("Average of ",$I$1),Pivot!$5:$5,0))))/24),"")</f>
        <v/>
      </c>
      <c r="J24" s="21" t="str">
        <f t="shared" ca="1" si="0"/>
        <v/>
      </c>
      <c r="K24" s="36" t="str">
        <f t="shared" ca="1" si="1"/>
        <v/>
      </c>
      <c r="L24" s="36" t="str">
        <f t="shared" ca="1" si="2"/>
        <v/>
      </c>
      <c r="Y24" s="20">
        <f t="shared" si="4"/>
        <v>27</v>
      </c>
    </row>
    <row r="25" spans="2:25" ht="15" customHeight="1" x14ac:dyDescent="0.2">
      <c r="B25" s="77" t="str">
        <f>IF(ISTEXT(Pivot!A28),Pivot!A28,B23)</f>
        <v>U.S. &amp; Canada</v>
      </c>
      <c r="C25" s="77" t="str">
        <f>IF(ISTEXT(Pivot!B28),Pivot!B28,C23)</f>
        <v>U.S. &amp; Canada</v>
      </c>
      <c r="D25" s="77" t="str">
        <f>IF(ISTEXT(Pivot!C28),Pivot!C28,D23)</f>
        <v>United States</v>
      </c>
      <c r="E25" s="77" t="str">
        <f>IF(ISTEXT(Pivot!D28),Pivot!D28,E23)</f>
        <v>Dallas</v>
      </c>
      <c r="F25" s="77" t="str">
        <f>IF(ISTEXT(Pivot!E28),Pivot!E28,F23)</f>
        <v>EFM</v>
      </c>
      <c r="G25" s="21" t="str">
        <f ca="1">IF(AND(ISNUMBER(INDIRECT(CONCATENATE("'Pivot'!",ADDRESS($Y25,MATCH(CONCATENATE("Average of ",$G$1),Pivot!$5:$5,0))))),ISNUMBER(INDIRECT(CONCATENATE("'Pivot'!",ADDRESS($Y25,MATCH(CONCATENATE("Average of ",$H$1),Pivot!$5:$5,0))))),ISNUMBER(INDIRECT(CONCATENATE("'Pivot'!",ADDRESS($Y25,MATCH(CONCATENATE("Average of ",$I$1),Pivot!$5:$5,0)))))),INDIRECT(CONCATENATE("'Pivot'!",ADDRESS($Y25,MATCH(CONCATENATE("Average of ",$G$1),Pivot!$5:$5,0))))*4,"")</f>
        <v/>
      </c>
      <c r="H25" s="21" t="str">
        <f ca="1">IF(AND(ISNUMBER(INDIRECT(CONCATENATE("'Pivot'!",ADDRESS($Y25,MATCH(CONCATENATE("Average of ",$H$1),Pivot!$5:$5,0))))),ISNUMBER(INDIRECT(CONCATENATE("'Pivot'!",ADDRESS($Y25,MATCH(CONCATENATE("Average of ",$G$1),Pivot!$5:$5,0))))),ISNUMBER(INDIRECT(CONCATENATE("'Pivot'!",ADDRESS($Y25,MATCH(CONCATENATE("Average of ",$I$1),Pivot!$5:$5,0)))))),INDIRECT(CONCATENATE("'Pivot'!",ADDRESS($Y25,MATCH(CONCATENATE("Average of ",$H$1),Pivot!$5:$5,0))))*$Q$2,"")</f>
        <v/>
      </c>
      <c r="I25" s="161" t="str">
        <f ca="1">IF(AND(ISNUMBER(INDIRECT(CONCATENATE("'Pivot'!",ADDRESS($Y25,MATCH(CONCATENATE("Average of ",$I$1),Pivot!$5:$5,0))))),ISNUMBER(INDIRECT(CONCATENATE("'Pivot'!",ADDRESS($Y25,MATCH(CONCATENATE("Average of ",$G$1),Pivot!$5:$5,0))))),ISNUMBER(INDIRECT(CONCATENATE("'Pivot'!",ADDRESS($Y25,MATCH(CONCATENATE("Average of ",$H$1),Pivot!$5:$5,0)))))),(INDIRECT(CONCATENATE("'Pivot'!",ADDRESS($Y25,MATCH(CONCATENATE("Average of ",$I$1),Pivot!$5:$5,0))))/24),"")</f>
        <v/>
      </c>
      <c r="J25" s="21" t="str">
        <f t="shared" ca="1" si="0"/>
        <v/>
      </c>
      <c r="K25" s="36" t="str">
        <f t="shared" ca="1" si="1"/>
        <v/>
      </c>
      <c r="L25" s="36" t="str">
        <f t="shared" ca="1" si="2"/>
        <v/>
      </c>
      <c r="Y25" s="20">
        <f t="shared" si="4"/>
        <v>28</v>
      </c>
    </row>
    <row r="26" spans="2:25" ht="15" customHeight="1" x14ac:dyDescent="0.2">
      <c r="B26" s="77">
        <f>IF(ISTEXT(Pivot!A29),Pivot!A29,B24)</f>
        <v>0</v>
      </c>
      <c r="C26" s="77">
        <f>IF(ISTEXT(Pivot!B29),Pivot!B29,C24)</f>
        <v>0</v>
      </c>
      <c r="D26" s="77">
        <f>IF(ISTEXT(Pivot!C29),Pivot!C29,D24)</f>
        <v>0</v>
      </c>
      <c r="E26" s="77" t="str">
        <f>IF(ISTEXT(Pivot!D29),Pivot!D29,E24)</f>
        <v>Dallas Total</v>
      </c>
      <c r="F26" s="77" t="str">
        <f>IF(ISTEXT(Pivot!E29),Pivot!E29,F24)</f>
        <v>YEI</v>
      </c>
      <c r="G26" s="21" t="str">
        <f ca="1">IF(AND(ISNUMBER(INDIRECT(CONCATENATE("'Pivot'!",ADDRESS($Y26,MATCH(CONCATENATE("Average of ",$G$1),Pivot!$5:$5,0))))),ISNUMBER(INDIRECT(CONCATENATE("'Pivot'!",ADDRESS($Y26,MATCH(CONCATENATE("Average of ",$H$1),Pivot!$5:$5,0))))),ISNUMBER(INDIRECT(CONCATENATE("'Pivot'!",ADDRESS($Y26,MATCH(CONCATENATE("Average of ",$I$1),Pivot!$5:$5,0)))))),INDIRECT(CONCATENATE("'Pivot'!",ADDRESS($Y26,MATCH(CONCATENATE("Average of ",$G$1),Pivot!$5:$5,0))))*4,"")</f>
        <v/>
      </c>
      <c r="H26" s="21" t="str">
        <f ca="1">IF(AND(ISNUMBER(INDIRECT(CONCATENATE("'Pivot'!",ADDRESS($Y26,MATCH(CONCATENATE("Average of ",$H$1),Pivot!$5:$5,0))))),ISNUMBER(INDIRECT(CONCATENATE("'Pivot'!",ADDRESS($Y26,MATCH(CONCATENATE("Average of ",$G$1),Pivot!$5:$5,0))))),ISNUMBER(INDIRECT(CONCATENATE("'Pivot'!",ADDRESS($Y26,MATCH(CONCATENATE("Average of ",$I$1),Pivot!$5:$5,0)))))),INDIRECT(CONCATENATE("'Pivot'!",ADDRESS($Y26,MATCH(CONCATENATE("Average of ",$H$1),Pivot!$5:$5,0))))*$Q$2,"")</f>
        <v/>
      </c>
      <c r="I26" s="161" t="str">
        <f ca="1">IF(AND(ISNUMBER(INDIRECT(CONCATENATE("'Pivot'!",ADDRESS($Y26,MATCH(CONCATENATE("Average of ",$I$1),Pivot!$5:$5,0))))),ISNUMBER(INDIRECT(CONCATENATE("'Pivot'!",ADDRESS($Y26,MATCH(CONCATENATE("Average of ",$G$1),Pivot!$5:$5,0))))),ISNUMBER(INDIRECT(CONCATENATE("'Pivot'!",ADDRESS($Y26,MATCH(CONCATENATE("Average of ",$H$1),Pivot!$5:$5,0)))))),(INDIRECT(CONCATENATE("'Pivot'!",ADDRESS($Y26,MATCH(CONCATENATE("Average of ",$I$1),Pivot!$5:$5,0))))/24),"")</f>
        <v/>
      </c>
      <c r="J26" s="21" t="str">
        <f t="shared" ca="1" si="0"/>
        <v/>
      </c>
      <c r="K26" s="36" t="str">
        <f t="shared" ca="1" si="1"/>
        <v/>
      </c>
      <c r="L26" s="36" t="str">
        <f t="shared" ca="1" si="2"/>
        <v/>
      </c>
      <c r="Y26" s="20">
        <f t="shared" si="4"/>
        <v>29</v>
      </c>
    </row>
    <row r="27" spans="2:25" ht="15" customHeight="1" x14ac:dyDescent="0.2">
      <c r="B27" s="77" t="str">
        <f>IF(ISTEXT(Pivot!A30),Pivot!A30,B25)</f>
        <v>U.S. &amp; Canada</v>
      </c>
      <c r="C27" s="77" t="str">
        <f>IF(ISTEXT(Pivot!B30),Pivot!B30,C25)</f>
        <v>U.S. &amp; Canada</v>
      </c>
      <c r="D27" s="77" t="str">
        <f>IF(ISTEXT(Pivot!C30),Pivot!C30,D25)</f>
        <v>United States</v>
      </c>
      <c r="E27" s="77" t="str">
        <f>IF(ISTEXT(Pivot!D30),Pivot!D30,E25)</f>
        <v>Dallas</v>
      </c>
      <c r="F27" s="77" t="str">
        <f>IF(ISTEXT(Pivot!E30),Pivot!E30,F25)</f>
        <v>EFM</v>
      </c>
      <c r="G27" s="21" t="str">
        <f ca="1">IF(AND(ISNUMBER(INDIRECT(CONCATENATE("'Pivot'!",ADDRESS($Y27,MATCH(CONCATENATE("Average of ",$G$1),Pivot!$5:$5,0))))),ISNUMBER(INDIRECT(CONCATENATE("'Pivot'!",ADDRESS($Y27,MATCH(CONCATENATE("Average of ",$H$1),Pivot!$5:$5,0))))),ISNUMBER(INDIRECT(CONCATENATE("'Pivot'!",ADDRESS($Y27,MATCH(CONCATENATE("Average of ",$I$1),Pivot!$5:$5,0)))))),INDIRECT(CONCATENATE("'Pivot'!",ADDRESS($Y27,MATCH(CONCATENATE("Average of ",$G$1),Pivot!$5:$5,0))))*4,"")</f>
        <v/>
      </c>
      <c r="H27" s="21" t="str">
        <f ca="1">IF(AND(ISNUMBER(INDIRECT(CONCATENATE("'Pivot'!",ADDRESS($Y27,MATCH(CONCATENATE("Average of ",$H$1),Pivot!$5:$5,0))))),ISNUMBER(INDIRECT(CONCATENATE("'Pivot'!",ADDRESS($Y27,MATCH(CONCATENATE("Average of ",$G$1),Pivot!$5:$5,0))))),ISNUMBER(INDIRECT(CONCATENATE("'Pivot'!",ADDRESS($Y27,MATCH(CONCATENATE("Average of ",$I$1),Pivot!$5:$5,0)))))),INDIRECT(CONCATENATE("'Pivot'!",ADDRESS($Y27,MATCH(CONCATENATE("Average of ",$H$1),Pivot!$5:$5,0))))*$Q$2,"")</f>
        <v/>
      </c>
      <c r="I27" s="161" t="str">
        <f ca="1">IF(AND(ISNUMBER(INDIRECT(CONCATENATE("'Pivot'!",ADDRESS($Y27,MATCH(CONCATENATE("Average of ",$I$1),Pivot!$5:$5,0))))),ISNUMBER(INDIRECT(CONCATENATE("'Pivot'!",ADDRESS($Y27,MATCH(CONCATENATE("Average of ",$G$1),Pivot!$5:$5,0))))),ISNUMBER(INDIRECT(CONCATENATE("'Pivot'!",ADDRESS($Y27,MATCH(CONCATENATE("Average of ",$H$1),Pivot!$5:$5,0)))))),(INDIRECT(CONCATENATE("'Pivot'!",ADDRESS($Y27,MATCH(CONCATENATE("Average of ",$I$1),Pivot!$5:$5,0))))/24),"")</f>
        <v/>
      </c>
      <c r="J27" s="21" t="str">
        <f t="shared" ca="1" si="0"/>
        <v/>
      </c>
      <c r="K27" s="36" t="str">
        <f t="shared" ca="1" si="1"/>
        <v/>
      </c>
      <c r="L27" s="36" t="str">
        <f t="shared" ca="1" si="2"/>
        <v/>
      </c>
      <c r="Y27" s="20">
        <f t="shared" si="4"/>
        <v>30</v>
      </c>
    </row>
    <row r="28" spans="2:25" ht="15" customHeight="1" x14ac:dyDescent="0.2">
      <c r="B28" s="77">
        <f>IF(ISTEXT(Pivot!A31),Pivot!A31,B26)</f>
        <v>0</v>
      </c>
      <c r="C28" s="77">
        <f>IF(ISTEXT(Pivot!B31),Pivot!B31,C26)</f>
        <v>0</v>
      </c>
      <c r="D28" s="77">
        <f>IF(ISTEXT(Pivot!C31),Pivot!C31,D26)</f>
        <v>0</v>
      </c>
      <c r="E28" s="77" t="str">
        <f>IF(ISTEXT(Pivot!D31),Pivot!D31,E26)</f>
        <v>Dallas Total</v>
      </c>
      <c r="F28" s="77" t="str">
        <f>IF(ISTEXT(Pivot!E31),Pivot!E31,F26)</f>
        <v>YEI</v>
      </c>
      <c r="G28" s="21" t="str">
        <f ca="1">IF(AND(ISNUMBER(INDIRECT(CONCATENATE("'Pivot'!",ADDRESS($Y28,MATCH(CONCATENATE("Average of ",$G$1),Pivot!$5:$5,0))))),ISNUMBER(INDIRECT(CONCATENATE("'Pivot'!",ADDRESS($Y28,MATCH(CONCATENATE("Average of ",$H$1),Pivot!$5:$5,0))))),ISNUMBER(INDIRECT(CONCATENATE("'Pivot'!",ADDRESS($Y28,MATCH(CONCATENATE("Average of ",$I$1),Pivot!$5:$5,0)))))),INDIRECT(CONCATENATE("'Pivot'!",ADDRESS($Y28,MATCH(CONCATENATE("Average of ",$G$1),Pivot!$5:$5,0))))*4,"")</f>
        <v/>
      </c>
      <c r="H28" s="21" t="str">
        <f ca="1">IF(AND(ISNUMBER(INDIRECT(CONCATENATE("'Pivot'!",ADDRESS($Y28,MATCH(CONCATENATE("Average of ",$H$1),Pivot!$5:$5,0))))),ISNUMBER(INDIRECT(CONCATENATE("'Pivot'!",ADDRESS($Y28,MATCH(CONCATENATE("Average of ",$G$1),Pivot!$5:$5,0))))),ISNUMBER(INDIRECT(CONCATENATE("'Pivot'!",ADDRESS($Y28,MATCH(CONCATENATE("Average of ",$I$1),Pivot!$5:$5,0)))))),INDIRECT(CONCATENATE("'Pivot'!",ADDRESS($Y28,MATCH(CONCATENATE("Average of ",$H$1),Pivot!$5:$5,0))))*$Q$2,"")</f>
        <v/>
      </c>
      <c r="I28" s="161" t="str">
        <f ca="1">IF(AND(ISNUMBER(INDIRECT(CONCATENATE("'Pivot'!",ADDRESS($Y28,MATCH(CONCATENATE("Average of ",$I$1),Pivot!$5:$5,0))))),ISNUMBER(INDIRECT(CONCATENATE("'Pivot'!",ADDRESS($Y28,MATCH(CONCATENATE("Average of ",$G$1),Pivot!$5:$5,0))))),ISNUMBER(INDIRECT(CONCATENATE("'Pivot'!",ADDRESS($Y28,MATCH(CONCATENATE("Average of ",$H$1),Pivot!$5:$5,0)))))),(INDIRECT(CONCATENATE("'Pivot'!",ADDRESS($Y28,MATCH(CONCATENATE("Average of ",$I$1),Pivot!$5:$5,0))))/24),"")</f>
        <v/>
      </c>
      <c r="J28" s="21" t="str">
        <f t="shared" ca="1" si="0"/>
        <v/>
      </c>
      <c r="K28" s="36" t="str">
        <f t="shared" ca="1" si="1"/>
        <v/>
      </c>
      <c r="L28" s="36" t="str">
        <f t="shared" ca="1" si="2"/>
        <v/>
      </c>
      <c r="Y28" s="20">
        <f t="shared" si="4"/>
        <v>31</v>
      </c>
    </row>
    <row r="29" spans="2:25" ht="15" customHeight="1" x14ac:dyDescent="0.2">
      <c r="B29" s="77" t="str">
        <f>IF(ISTEXT(Pivot!A32),Pivot!A32,B27)</f>
        <v>U.S. &amp; Canada</v>
      </c>
      <c r="C29" s="77" t="str">
        <f>IF(ISTEXT(Pivot!B32),Pivot!B32,C27)</f>
        <v>U.S. &amp; Canada</v>
      </c>
      <c r="D29" s="77" t="str">
        <f>IF(ISTEXT(Pivot!C32),Pivot!C32,D27)</f>
        <v>United States</v>
      </c>
      <c r="E29" s="77" t="str">
        <f>IF(ISTEXT(Pivot!D32),Pivot!D32,E27)</f>
        <v>Dallas</v>
      </c>
      <c r="F29" s="77" t="str">
        <f>IF(ISTEXT(Pivot!E32),Pivot!E32,F27)</f>
        <v>EFM</v>
      </c>
      <c r="G29" s="21" t="str">
        <f ca="1">IF(AND(ISNUMBER(INDIRECT(CONCATENATE("'Pivot'!",ADDRESS($Y29,MATCH(CONCATENATE("Average of ",$G$1),Pivot!$5:$5,0))))),ISNUMBER(INDIRECT(CONCATENATE("'Pivot'!",ADDRESS($Y29,MATCH(CONCATENATE("Average of ",$H$1),Pivot!$5:$5,0))))),ISNUMBER(INDIRECT(CONCATENATE("'Pivot'!",ADDRESS($Y29,MATCH(CONCATENATE("Average of ",$I$1),Pivot!$5:$5,0)))))),INDIRECT(CONCATENATE("'Pivot'!",ADDRESS($Y29,MATCH(CONCATENATE("Average of ",$G$1),Pivot!$5:$5,0))))*4,"")</f>
        <v/>
      </c>
      <c r="H29" s="21" t="str">
        <f ca="1">IF(AND(ISNUMBER(INDIRECT(CONCATENATE("'Pivot'!",ADDRESS($Y29,MATCH(CONCATENATE("Average of ",$H$1),Pivot!$5:$5,0))))),ISNUMBER(INDIRECT(CONCATENATE("'Pivot'!",ADDRESS($Y29,MATCH(CONCATENATE("Average of ",$G$1),Pivot!$5:$5,0))))),ISNUMBER(INDIRECT(CONCATENATE("'Pivot'!",ADDRESS($Y29,MATCH(CONCATENATE("Average of ",$I$1),Pivot!$5:$5,0)))))),INDIRECT(CONCATENATE("'Pivot'!",ADDRESS($Y29,MATCH(CONCATENATE("Average of ",$H$1),Pivot!$5:$5,0))))*$Q$2,"")</f>
        <v/>
      </c>
      <c r="I29" s="161" t="str">
        <f ca="1">IF(AND(ISNUMBER(INDIRECT(CONCATENATE("'Pivot'!",ADDRESS($Y29,MATCH(CONCATENATE("Average of ",$I$1),Pivot!$5:$5,0))))),ISNUMBER(INDIRECT(CONCATENATE("'Pivot'!",ADDRESS($Y29,MATCH(CONCATENATE("Average of ",$G$1),Pivot!$5:$5,0))))),ISNUMBER(INDIRECT(CONCATENATE("'Pivot'!",ADDRESS($Y29,MATCH(CONCATENATE("Average of ",$H$1),Pivot!$5:$5,0)))))),(INDIRECT(CONCATENATE("'Pivot'!",ADDRESS($Y29,MATCH(CONCATENATE("Average of ",$I$1),Pivot!$5:$5,0))))/24),"")</f>
        <v/>
      </c>
      <c r="J29" s="21" t="str">
        <f t="shared" ca="1" si="0"/>
        <v/>
      </c>
      <c r="K29" s="36" t="str">
        <f t="shared" ca="1" si="1"/>
        <v/>
      </c>
      <c r="L29" s="36" t="str">
        <f t="shared" ca="1" si="2"/>
        <v/>
      </c>
      <c r="Y29" s="20">
        <f t="shared" si="4"/>
        <v>32</v>
      </c>
    </row>
    <row r="30" spans="2:25" ht="15" customHeight="1" x14ac:dyDescent="0.2">
      <c r="B30" s="77">
        <f>IF(ISTEXT(Pivot!A33),Pivot!A33,B28)</f>
        <v>0</v>
      </c>
      <c r="C30" s="77">
        <f>IF(ISTEXT(Pivot!B33),Pivot!B33,C28)</f>
        <v>0</v>
      </c>
      <c r="D30" s="77">
        <f>IF(ISTEXT(Pivot!C33),Pivot!C33,D28)</f>
        <v>0</v>
      </c>
      <c r="E30" s="77" t="str">
        <f>IF(ISTEXT(Pivot!D33),Pivot!D33,E28)</f>
        <v>Dallas Total</v>
      </c>
      <c r="F30" s="77" t="str">
        <f>IF(ISTEXT(Pivot!E33),Pivot!E33,F28)</f>
        <v>YEI</v>
      </c>
      <c r="G30" s="21" t="str">
        <f ca="1">IF(AND(ISNUMBER(INDIRECT(CONCATENATE("'Pivot'!",ADDRESS($Y30,MATCH(CONCATENATE("Average of ",$G$1),Pivot!$5:$5,0))))),ISNUMBER(INDIRECT(CONCATENATE("'Pivot'!",ADDRESS($Y30,MATCH(CONCATENATE("Average of ",$H$1),Pivot!$5:$5,0))))),ISNUMBER(INDIRECT(CONCATENATE("'Pivot'!",ADDRESS($Y30,MATCH(CONCATENATE("Average of ",$I$1),Pivot!$5:$5,0)))))),INDIRECT(CONCATENATE("'Pivot'!",ADDRESS($Y30,MATCH(CONCATENATE("Average of ",$G$1),Pivot!$5:$5,0))))*4,"")</f>
        <v/>
      </c>
      <c r="H30" s="21" t="str">
        <f ca="1">IF(AND(ISNUMBER(INDIRECT(CONCATENATE("'Pivot'!",ADDRESS($Y30,MATCH(CONCATENATE("Average of ",$H$1),Pivot!$5:$5,0))))),ISNUMBER(INDIRECT(CONCATENATE("'Pivot'!",ADDRESS($Y30,MATCH(CONCATENATE("Average of ",$G$1),Pivot!$5:$5,0))))),ISNUMBER(INDIRECT(CONCATENATE("'Pivot'!",ADDRESS($Y30,MATCH(CONCATENATE("Average of ",$I$1),Pivot!$5:$5,0)))))),INDIRECT(CONCATENATE("'Pivot'!",ADDRESS($Y30,MATCH(CONCATENATE("Average of ",$H$1),Pivot!$5:$5,0))))*$Q$2,"")</f>
        <v/>
      </c>
      <c r="I30" s="161" t="str">
        <f ca="1">IF(AND(ISNUMBER(INDIRECT(CONCATENATE("'Pivot'!",ADDRESS($Y30,MATCH(CONCATENATE("Average of ",$I$1),Pivot!$5:$5,0))))),ISNUMBER(INDIRECT(CONCATENATE("'Pivot'!",ADDRESS($Y30,MATCH(CONCATENATE("Average of ",$G$1),Pivot!$5:$5,0))))),ISNUMBER(INDIRECT(CONCATENATE("'Pivot'!",ADDRESS($Y30,MATCH(CONCATENATE("Average of ",$H$1),Pivot!$5:$5,0)))))),(INDIRECT(CONCATENATE("'Pivot'!",ADDRESS($Y30,MATCH(CONCATENATE("Average of ",$I$1),Pivot!$5:$5,0))))/24),"")</f>
        <v/>
      </c>
      <c r="J30" s="21" t="str">
        <f t="shared" ca="1" si="0"/>
        <v/>
      </c>
      <c r="K30" s="36" t="str">
        <f t="shared" ca="1" si="1"/>
        <v/>
      </c>
      <c r="L30" s="36" t="str">
        <f t="shared" ca="1" si="2"/>
        <v/>
      </c>
      <c r="Y30" s="20">
        <f t="shared" si="4"/>
        <v>33</v>
      </c>
    </row>
    <row r="31" spans="2:25" ht="15" customHeight="1" x14ac:dyDescent="0.2">
      <c r="B31" s="77" t="str">
        <f>IF(ISTEXT(Pivot!A34),Pivot!A34,B29)</f>
        <v>U.S. &amp; Canada</v>
      </c>
      <c r="C31" s="77" t="str">
        <f>IF(ISTEXT(Pivot!B34),Pivot!B34,C29)</f>
        <v>U.S. &amp; Canada</v>
      </c>
      <c r="D31" s="77" t="str">
        <f>IF(ISTEXT(Pivot!C34),Pivot!C34,D29)</f>
        <v>United States</v>
      </c>
      <c r="E31" s="77" t="str">
        <f>IF(ISTEXT(Pivot!D34),Pivot!D34,E29)</f>
        <v>Dallas</v>
      </c>
      <c r="F31" s="77" t="str">
        <f>IF(ISTEXT(Pivot!E34),Pivot!E34,F29)</f>
        <v>EFM</v>
      </c>
      <c r="G31" s="21" t="str">
        <f ca="1">IF(AND(ISNUMBER(INDIRECT(CONCATENATE("'Pivot'!",ADDRESS($Y31,MATCH(CONCATENATE("Average of ",$G$1),Pivot!$5:$5,0))))),ISNUMBER(INDIRECT(CONCATENATE("'Pivot'!",ADDRESS($Y31,MATCH(CONCATENATE("Average of ",$H$1),Pivot!$5:$5,0))))),ISNUMBER(INDIRECT(CONCATENATE("'Pivot'!",ADDRESS($Y31,MATCH(CONCATENATE("Average of ",$I$1),Pivot!$5:$5,0)))))),INDIRECT(CONCATENATE("'Pivot'!",ADDRESS($Y31,MATCH(CONCATENATE("Average of ",$G$1),Pivot!$5:$5,0))))*4,"")</f>
        <v/>
      </c>
      <c r="H31" s="21" t="str">
        <f ca="1">IF(AND(ISNUMBER(INDIRECT(CONCATENATE("'Pivot'!",ADDRESS($Y31,MATCH(CONCATENATE("Average of ",$H$1),Pivot!$5:$5,0))))),ISNUMBER(INDIRECT(CONCATENATE("'Pivot'!",ADDRESS($Y31,MATCH(CONCATENATE("Average of ",$G$1),Pivot!$5:$5,0))))),ISNUMBER(INDIRECT(CONCATENATE("'Pivot'!",ADDRESS($Y31,MATCH(CONCATENATE("Average of ",$I$1),Pivot!$5:$5,0)))))),INDIRECT(CONCATENATE("'Pivot'!",ADDRESS($Y31,MATCH(CONCATENATE("Average of ",$H$1),Pivot!$5:$5,0))))*$Q$2,"")</f>
        <v/>
      </c>
      <c r="I31" s="161" t="str">
        <f ca="1">IF(AND(ISNUMBER(INDIRECT(CONCATENATE("'Pivot'!",ADDRESS($Y31,MATCH(CONCATENATE("Average of ",$I$1),Pivot!$5:$5,0))))),ISNUMBER(INDIRECT(CONCATENATE("'Pivot'!",ADDRESS($Y31,MATCH(CONCATENATE("Average of ",$G$1),Pivot!$5:$5,0))))),ISNUMBER(INDIRECT(CONCATENATE("'Pivot'!",ADDRESS($Y31,MATCH(CONCATENATE("Average of ",$H$1),Pivot!$5:$5,0)))))),(INDIRECT(CONCATENATE("'Pivot'!",ADDRESS($Y31,MATCH(CONCATENATE("Average of ",$I$1),Pivot!$5:$5,0))))/24),"")</f>
        <v/>
      </c>
      <c r="J31" s="21" t="str">
        <f t="shared" ca="1" si="0"/>
        <v/>
      </c>
      <c r="K31" s="36" t="str">
        <f t="shared" ca="1" si="1"/>
        <v/>
      </c>
      <c r="L31" s="36" t="str">
        <f t="shared" ca="1" si="2"/>
        <v/>
      </c>
      <c r="Y31" s="20">
        <f t="shared" si="4"/>
        <v>34</v>
      </c>
    </row>
    <row r="32" spans="2:25" ht="15" customHeight="1" x14ac:dyDescent="0.2">
      <c r="B32" s="77">
        <f>IF(ISTEXT(Pivot!A35),Pivot!A35,B30)</f>
        <v>0</v>
      </c>
      <c r="C32" s="77">
        <f>IF(ISTEXT(Pivot!B35),Pivot!B35,C30)</f>
        <v>0</v>
      </c>
      <c r="D32" s="77">
        <f>IF(ISTEXT(Pivot!C35),Pivot!C35,D30)</f>
        <v>0</v>
      </c>
      <c r="E32" s="77" t="str">
        <f>IF(ISTEXT(Pivot!D35),Pivot!D35,E30)</f>
        <v>Dallas Total</v>
      </c>
      <c r="F32" s="77" t="str">
        <f>IF(ISTEXT(Pivot!E35),Pivot!E35,F30)</f>
        <v>YEI</v>
      </c>
      <c r="G32" s="21" t="str">
        <f ca="1">IF(AND(ISNUMBER(INDIRECT(CONCATENATE("'Pivot'!",ADDRESS($Y32,MATCH(CONCATENATE("Average of ",$G$1),Pivot!$5:$5,0))))),ISNUMBER(INDIRECT(CONCATENATE("'Pivot'!",ADDRESS($Y32,MATCH(CONCATENATE("Average of ",$H$1),Pivot!$5:$5,0))))),ISNUMBER(INDIRECT(CONCATENATE("'Pivot'!",ADDRESS($Y32,MATCH(CONCATENATE("Average of ",$I$1),Pivot!$5:$5,0)))))),INDIRECT(CONCATENATE("'Pivot'!",ADDRESS($Y32,MATCH(CONCATENATE("Average of ",$G$1),Pivot!$5:$5,0))))*4,"")</f>
        <v/>
      </c>
      <c r="H32" s="21" t="str">
        <f ca="1">IF(AND(ISNUMBER(INDIRECT(CONCATENATE("'Pivot'!",ADDRESS($Y32,MATCH(CONCATENATE("Average of ",$H$1),Pivot!$5:$5,0))))),ISNUMBER(INDIRECT(CONCATENATE("'Pivot'!",ADDRESS($Y32,MATCH(CONCATENATE("Average of ",$G$1),Pivot!$5:$5,0))))),ISNUMBER(INDIRECT(CONCATENATE("'Pivot'!",ADDRESS($Y32,MATCH(CONCATENATE("Average of ",$I$1),Pivot!$5:$5,0)))))),INDIRECT(CONCATENATE("'Pivot'!",ADDRESS($Y32,MATCH(CONCATENATE("Average of ",$H$1),Pivot!$5:$5,0))))*$Q$2,"")</f>
        <v/>
      </c>
      <c r="I32" s="161" t="str">
        <f ca="1">IF(AND(ISNUMBER(INDIRECT(CONCATENATE("'Pivot'!",ADDRESS($Y32,MATCH(CONCATENATE("Average of ",$I$1),Pivot!$5:$5,0))))),ISNUMBER(INDIRECT(CONCATENATE("'Pivot'!",ADDRESS($Y32,MATCH(CONCATENATE("Average of ",$G$1),Pivot!$5:$5,0))))),ISNUMBER(INDIRECT(CONCATENATE("'Pivot'!",ADDRESS($Y32,MATCH(CONCATENATE("Average of ",$H$1),Pivot!$5:$5,0)))))),(INDIRECT(CONCATENATE("'Pivot'!",ADDRESS($Y32,MATCH(CONCATENATE("Average of ",$I$1),Pivot!$5:$5,0))))/24),"")</f>
        <v/>
      </c>
      <c r="J32" s="21" t="str">
        <f t="shared" ca="1" si="0"/>
        <v/>
      </c>
      <c r="K32" s="36" t="str">
        <f t="shared" ca="1" si="1"/>
        <v/>
      </c>
      <c r="L32" s="36" t="str">
        <f t="shared" ca="1" si="2"/>
        <v/>
      </c>
      <c r="Y32" s="20">
        <f t="shared" si="4"/>
        <v>35</v>
      </c>
    </row>
    <row r="33" spans="2:25" ht="15" customHeight="1" x14ac:dyDescent="0.2">
      <c r="B33" s="77" t="str">
        <f>IF(ISTEXT(Pivot!A36),Pivot!A36,B31)</f>
        <v>U.S. &amp; Canada</v>
      </c>
      <c r="C33" s="77" t="str">
        <f>IF(ISTEXT(Pivot!B36),Pivot!B36,C31)</f>
        <v>U.S. &amp; Canada</v>
      </c>
      <c r="D33" s="77" t="str">
        <f>IF(ISTEXT(Pivot!C36),Pivot!C36,D31)</f>
        <v>United States</v>
      </c>
      <c r="E33" s="77" t="str">
        <f>IF(ISTEXT(Pivot!D36),Pivot!D36,E31)</f>
        <v>Dallas</v>
      </c>
      <c r="F33" s="77" t="str">
        <f>IF(ISTEXT(Pivot!E36),Pivot!E36,F31)</f>
        <v>EFM</v>
      </c>
      <c r="G33" s="21" t="str">
        <f ca="1">IF(AND(ISNUMBER(INDIRECT(CONCATENATE("'Pivot'!",ADDRESS($Y33,MATCH(CONCATENATE("Average of ",$G$1),Pivot!$5:$5,0))))),ISNUMBER(INDIRECT(CONCATENATE("'Pivot'!",ADDRESS($Y33,MATCH(CONCATENATE("Average of ",$H$1),Pivot!$5:$5,0))))),ISNUMBER(INDIRECT(CONCATENATE("'Pivot'!",ADDRESS($Y33,MATCH(CONCATENATE("Average of ",$I$1),Pivot!$5:$5,0)))))),INDIRECT(CONCATENATE("'Pivot'!",ADDRESS($Y33,MATCH(CONCATENATE("Average of ",$G$1),Pivot!$5:$5,0))))*4,"")</f>
        <v/>
      </c>
      <c r="H33" s="21" t="str">
        <f ca="1">IF(AND(ISNUMBER(INDIRECT(CONCATENATE("'Pivot'!",ADDRESS($Y33,MATCH(CONCATENATE("Average of ",$H$1),Pivot!$5:$5,0))))),ISNUMBER(INDIRECT(CONCATENATE("'Pivot'!",ADDRESS($Y33,MATCH(CONCATENATE("Average of ",$G$1),Pivot!$5:$5,0))))),ISNUMBER(INDIRECT(CONCATENATE("'Pivot'!",ADDRESS($Y33,MATCH(CONCATENATE("Average of ",$I$1),Pivot!$5:$5,0)))))),INDIRECT(CONCATENATE("'Pivot'!",ADDRESS($Y33,MATCH(CONCATENATE("Average of ",$H$1),Pivot!$5:$5,0))))*$Q$2,"")</f>
        <v/>
      </c>
      <c r="I33" s="161" t="str">
        <f ca="1">IF(AND(ISNUMBER(INDIRECT(CONCATENATE("'Pivot'!",ADDRESS($Y33,MATCH(CONCATENATE("Average of ",$I$1),Pivot!$5:$5,0))))),ISNUMBER(INDIRECT(CONCATENATE("'Pivot'!",ADDRESS($Y33,MATCH(CONCATENATE("Average of ",$G$1),Pivot!$5:$5,0))))),ISNUMBER(INDIRECT(CONCATENATE("'Pivot'!",ADDRESS($Y33,MATCH(CONCATENATE("Average of ",$H$1),Pivot!$5:$5,0)))))),(INDIRECT(CONCATENATE("'Pivot'!",ADDRESS($Y33,MATCH(CONCATENATE("Average of ",$I$1),Pivot!$5:$5,0))))/24),"")</f>
        <v/>
      </c>
      <c r="J33" s="21" t="str">
        <f t="shared" ca="1" si="0"/>
        <v/>
      </c>
      <c r="K33" s="36" t="str">
        <f t="shared" ca="1" si="1"/>
        <v/>
      </c>
      <c r="L33" s="36" t="str">
        <f t="shared" ca="1" si="2"/>
        <v/>
      </c>
      <c r="Y33" s="20">
        <f t="shared" si="4"/>
        <v>36</v>
      </c>
    </row>
    <row r="34" spans="2:25" ht="15" customHeight="1" x14ac:dyDescent="0.2">
      <c r="B34" s="77">
        <f>IF(ISTEXT(Pivot!A37),Pivot!A37,B32)</f>
        <v>0</v>
      </c>
      <c r="C34" s="77">
        <f>IF(ISTEXT(Pivot!B37),Pivot!B37,C32)</f>
        <v>0</v>
      </c>
      <c r="D34" s="77">
        <f>IF(ISTEXT(Pivot!C37),Pivot!C37,D32)</f>
        <v>0</v>
      </c>
      <c r="E34" s="77" t="str">
        <f>IF(ISTEXT(Pivot!D37),Pivot!D37,E32)</f>
        <v>Dallas Total</v>
      </c>
      <c r="F34" s="77" t="str">
        <f>IF(ISTEXT(Pivot!E37),Pivot!E37,F32)</f>
        <v>YEI</v>
      </c>
      <c r="G34" s="21" t="str">
        <f ca="1">IF(AND(ISNUMBER(INDIRECT(CONCATENATE("'Pivot'!",ADDRESS($Y34,MATCH(CONCATENATE("Average of ",$G$1),Pivot!$5:$5,0))))),ISNUMBER(INDIRECT(CONCATENATE("'Pivot'!",ADDRESS($Y34,MATCH(CONCATENATE("Average of ",$H$1),Pivot!$5:$5,0))))),ISNUMBER(INDIRECT(CONCATENATE("'Pivot'!",ADDRESS($Y34,MATCH(CONCATENATE("Average of ",$I$1),Pivot!$5:$5,0)))))),INDIRECT(CONCATENATE("'Pivot'!",ADDRESS($Y34,MATCH(CONCATENATE("Average of ",$G$1),Pivot!$5:$5,0))))*4,"")</f>
        <v/>
      </c>
      <c r="H34" s="21" t="str">
        <f ca="1">IF(AND(ISNUMBER(INDIRECT(CONCATENATE("'Pivot'!",ADDRESS($Y34,MATCH(CONCATENATE("Average of ",$H$1),Pivot!$5:$5,0))))),ISNUMBER(INDIRECT(CONCATENATE("'Pivot'!",ADDRESS($Y34,MATCH(CONCATENATE("Average of ",$G$1),Pivot!$5:$5,0))))),ISNUMBER(INDIRECT(CONCATENATE("'Pivot'!",ADDRESS($Y34,MATCH(CONCATENATE("Average of ",$I$1),Pivot!$5:$5,0)))))),INDIRECT(CONCATENATE("'Pivot'!",ADDRESS($Y34,MATCH(CONCATENATE("Average of ",$H$1),Pivot!$5:$5,0))))*$Q$2,"")</f>
        <v/>
      </c>
      <c r="I34" s="161" t="str">
        <f ca="1">IF(AND(ISNUMBER(INDIRECT(CONCATENATE("'Pivot'!",ADDRESS($Y34,MATCH(CONCATENATE("Average of ",$I$1),Pivot!$5:$5,0))))),ISNUMBER(INDIRECT(CONCATENATE("'Pivot'!",ADDRESS($Y34,MATCH(CONCATENATE("Average of ",$G$1),Pivot!$5:$5,0))))),ISNUMBER(INDIRECT(CONCATENATE("'Pivot'!",ADDRESS($Y34,MATCH(CONCATENATE("Average of ",$H$1),Pivot!$5:$5,0)))))),(INDIRECT(CONCATENATE("'Pivot'!",ADDRESS($Y34,MATCH(CONCATENATE("Average of ",$I$1),Pivot!$5:$5,0))))/24),"")</f>
        <v/>
      </c>
      <c r="J34" s="21" t="str">
        <f t="shared" ca="1" si="0"/>
        <v/>
      </c>
      <c r="K34" s="36" t="str">
        <f t="shared" ca="1" si="1"/>
        <v/>
      </c>
      <c r="L34" s="36" t="str">
        <f t="shared" ca="1" si="2"/>
        <v/>
      </c>
      <c r="O34" s="70"/>
      <c r="P34" s="70"/>
      <c r="Q34" s="70"/>
      <c r="R34" s="70"/>
      <c r="S34" s="71"/>
      <c r="Y34" s="20">
        <f t="shared" si="4"/>
        <v>37</v>
      </c>
    </row>
    <row r="35" spans="2:25" ht="15" customHeight="1" x14ac:dyDescent="0.2">
      <c r="B35" s="77" t="str">
        <f>IF(ISTEXT(Pivot!A38),Pivot!A38,B33)</f>
        <v>U.S. &amp; Canada</v>
      </c>
      <c r="C35" s="77" t="str">
        <f>IF(ISTEXT(Pivot!B38),Pivot!B38,C33)</f>
        <v>U.S. &amp; Canada</v>
      </c>
      <c r="D35" s="77" t="str">
        <f>IF(ISTEXT(Pivot!C38),Pivot!C38,D33)</f>
        <v>United States</v>
      </c>
      <c r="E35" s="77" t="str">
        <f>IF(ISTEXT(Pivot!D38),Pivot!D38,E33)</f>
        <v>Dallas</v>
      </c>
      <c r="F35" s="77" t="str">
        <f>IF(ISTEXT(Pivot!E38),Pivot!E38,F33)</f>
        <v>EFM</v>
      </c>
      <c r="G35" s="21" t="str">
        <f ca="1">IF(AND(ISNUMBER(INDIRECT(CONCATENATE("'Pivot'!",ADDRESS($Y35,MATCH(CONCATENATE("Average of ",$G$1),Pivot!$5:$5,0))))),ISNUMBER(INDIRECT(CONCATENATE("'Pivot'!",ADDRESS($Y35,MATCH(CONCATENATE("Average of ",$H$1),Pivot!$5:$5,0))))),ISNUMBER(INDIRECT(CONCATENATE("'Pivot'!",ADDRESS($Y35,MATCH(CONCATENATE("Average of ",$I$1),Pivot!$5:$5,0)))))),INDIRECT(CONCATENATE("'Pivot'!",ADDRESS($Y35,MATCH(CONCATENATE("Average of ",$G$1),Pivot!$5:$5,0))))*4,"")</f>
        <v/>
      </c>
      <c r="H35" s="21" t="str">
        <f ca="1">IF(AND(ISNUMBER(INDIRECT(CONCATENATE("'Pivot'!",ADDRESS($Y35,MATCH(CONCATENATE("Average of ",$H$1),Pivot!$5:$5,0))))),ISNUMBER(INDIRECT(CONCATENATE("'Pivot'!",ADDRESS($Y35,MATCH(CONCATENATE("Average of ",$G$1),Pivot!$5:$5,0))))),ISNUMBER(INDIRECT(CONCATENATE("'Pivot'!",ADDRESS($Y35,MATCH(CONCATENATE("Average of ",$I$1),Pivot!$5:$5,0)))))),INDIRECT(CONCATENATE("'Pivot'!",ADDRESS($Y35,MATCH(CONCATENATE("Average of ",$H$1),Pivot!$5:$5,0))))*$Q$2,"")</f>
        <v/>
      </c>
      <c r="I35" s="161" t="str">
        <f ca="1">IF(AND(ISNUMBER(INDIRECT(CONCATENATE("'Pivot'!",ADDRESS($Y35,MATCH(CONCATENATE("Average of ",$I$1),Pivot!$5:$5,0))))),ISNUMBER(INDIRECT(CONCATENATE("'Pivot'!",ADDRESS($Y35,MATCH(CONCATENATE("Average of ",$G$1),Pivot!$5:$5,0))))),ISNUMBER(INDIRECT(CONCATENATE("'Pivot'!",ADDRESS($Y35,MATCH(CONCATENATE("Average of ",$H$1),Pivot!$5:$5,0)))))),(INDIRECT(CONCATENATE("'Pivot'!",ADDRESS($Y35,MATCH(CONCATENATE("Average of ",$I$1),Pivot!$5:$5,0))))/24),"")</f>
        <v/>
      </c>
      <c r="J35" s="21" t="str">
        <f t="shared" ca="1" si="0"/>
        <v/>
      </c>
      <c r="K35" s="36" t="str">
        <f t="shared" ca="1" si="1"/>
        <v/>
      </c>
      <c r="L35" s="36" t="str">
        <f t="shared" ca="1" si="2"/>
        <v/>
      </c>
      <c r="N35" s="71"/>
      <c r="O35" s="71"/>
      <c r="P35" s="71"/>
      <c r="Q35" s="71"/>
      <c r="R35" s="71"/>
      <c r="S35" s="71"/>
      <c r="Y35" s="20">
        <f t="shared" si="4"/>
        <v>38</v>
      </c>
    </row>
    <row r="36" spans="2:25" ht="15" customHeight="1" x14ac:dyDescent="0.2">
      <c r="B36" s="77">
        <f>IF(ISTEXT(Pivot!A39),Pivot!A39,B34)</f>
        <v>0</v>
      </c>
      <c r="C36" s="77">
        <f>IF(ISTEXT(Pivot!B39),Pivot!B39,C34)</f>
        <v>0</v>
      </c>
      <c r="D36" s="77">
        <f>IF(ISTEXT(Pivot!C39),Pivot!C39,D34)</f>
        <v>0</v>
      </c>
      <c r="E36" s="77" t="str">
        <f>IF(ISTEXT(Pivot!D39),Pivot!D39,E34)</f>
        <v>Dallas Total</v>
      </c>
      <c r="F36" s="77" t="str">
        <f>IF(ISTEXT(Pivot!E39),Pivot!E39,F34)</f>
        <v>YEI</v>
      </c>
      <c r="G36" s="21" t="str">
        <f ca="1">IF(AND(ISNUMBER(INDIRECT(CONCATENATE("'Pivot'!",ADDRESS($Y36,MATCH(CONCATENATE("Average of ",$G$1),Pivot!$5:$5,0))))),ISNUMBER(INDIRECT(CONCATENATE("'Pivot'!",ADDRESS($Y36,MATCH(CONCATENATE("Average of ",$H$1),Pivot!$5:$5,0))))),ISNUMBER(INDIRECT(CONCATENATE("'Pivot'!",ADDRESS($Y36,MATCH(CONCATENATE("Average of ",$I$1),Pivot!$5:$5,0)))))),INDIRECT(CONCATENATE("'Pivot'!",ADDRESS($Y36,MATCH(CONCATENATE("Average of ",$G$1),Pivot!$5:$5,0))))*4,"")</f>
        <v/>
      </c>
      <c r="H36" s="21" t="str">
        <f ca="1">IF(AND(ISNUMBER(INDIRECT(CONCATENATE("'Pivot'!",ADDRESS($Y36,MATCH(CONCATENATE("Average of ",$H$1),Pivot!$5:$5,0))))),ISNUMBER(INDIRECT(CONCATENATE("'Pivot'!",ADDRESS($Y36,MATCH(CONCATENATE("Average of ",$G$1),Pivot!$5:$5,0))))),ISNUMBER(INDIRECT(CONCATENATE("'Pivot'!",ADDRESS($Y36,MATCH(CONCATENATE("Average of ",$I$1),Pivot!$5:$5,0)))))),INDIRECT(CONCATENATE("'Pivot'!",ADDRESS($Y36,MATCH(CONCATENATE("Average of ",$H$1),Pivot!$5:$5,0))))*$Q$2,"")</f>
        <v/>
      </c>
      <c r="I36" s="161" t="str">
        <f ca="1">IF(AND(ISNUMBER(INDIRECT(CONCATENATE("'Pivot'!",ADDRESS($Y36,MATCH(CONCATENATE("Average of ",$I$1),Pivot!$5:$5,0))))),ISNUMBER(INDIRECT(CONCATENATE("'Pivot'!",ADDRESS($Y36,MATCH(CONCATENATE("Average of ",$G$1),Pivot!$5:$5,0))))),ISNUMBER(INDIRECT(CONCATENATE("'Pivot'!",ADDRESS($Y36,MATCH(CONCATENATE("Average of ",$H$1),Pivot!$5:$5,0)))))),(INDIRECT(CONCATENATE("'Pivot'!",ADDRESS($Y36,MATCH(CONCATENATE("Average of ",$I$1),Pivot!$5:$5,0))))/24),"")</f>
        <v/>
      </c>
      <c r="J36" s="21" t="str">
        <f t="shared" ca="1" si="0"/>
        <v/>
      </c>
      <c r="K36" s="36" t="str">
        <f t="shared" ca="1" si="1"/>
        <v/>
      </c>
      <c r="L36" s="36" t="str">
        <f t="shared" ca="1" si="2"/>
        <v/>
      </c>
      <c r="N36" s="214" t="s">
        <v>202</v>
      </c>
      <c r="O36" s="215"/>
      <c r="P36" s="215"/>
      <c r="Q36" s="215"/>
      <c r="R36" s="215"/>
      <c r="S36" s="216"/>
      <c r="Y36" s="20">
        <f t="shared" si="4"/>
        <v>39</v>
      </c>
    </row>
    <row r="37" spans="2:25" ht="15" customHeight="1" x14ac:dyDescent="0.2">
      <c r="B37" s="77" t="str">
        <f>IF(ISTEXT(Pivot!A40),Pivot!A40,B35)</f>
        <v>U.S. &amp; Canada</v>
      </c>
      <c r="C37" s="77" t="str">
        <f>IF(ISTEXT(Pivot!B40),Pivot!B40,C35)</f>
        <v>U.S. &amp; Canada</v>
      </c>
      <c r="D37" s="77" t="str">
        <f>IF(ISTEXT(Pivot!C40),Pivot!C40,D35)</f>
        <v>United States</v>
      </c>
      <c r="E37" s="77" t="str">
        <f>IF(ISTEXT(Pivot!D40),Pivot!D40,E35)</f>
        <v>Dallas</v>
      </c>
      <c r="F37" s="77" t="str">
        <f>IF(ISTEXT(Pivot!E40),Pivot!E40,F35)</f>
        <v>EFM</v>
      </c>
      <c r="G37" s="21" t="str">
        <f ca="1">IF(AND(ISNUMBER(INDIRECT(CONCATENATE("'Pivot'!",ADDRESS($Y37,MATCH(CONCATENATE("Average of ",$G$1),Pivot!$5:$5,0))))),ISNUMBER(INDIRECT(CONCATENATE("'Pivot'!",ADDRESS($Y37,MATCH(CONCATENATE("Average of ",$H$1),Pivot!$5:$5,0))))),ISNUMBER(INDIRECT(CONCATENATE("'Pivot'!",ADDRESS($Y37,MATCH(CONCATENATE("Average of ",$I$1),Pivot!$5:$5,0)))))),INDIRECT(CONCATENATE("'Pivot'!",ADDRESS($Y37,MATCH(CONCATENATE("Average of ",$G$1),Pivot!$5:$5,0))))*4,"")</f>
        <v/>
      </c>
      <c r="H37" s="21" t="str">
        <f ca="1">IF(AND(ISNUMBER(INDIRECT(CONCATENATE("'Pivot'!",ADDRESS($Y37,MATCH(CONCATENATE("Average of ",$H$1),Pivot!$5:$5,0))))),ISNUMBER(INDIRECT(CONCATENATE("'Pivot'!",ADDRESS($Y37,MATCH(CONCATENATE("Average of ",$G$1),Pivot!$5:$5,0))))),ISNUMBER(INDIRECT(CONCATENATE("'Pivot'!",ADDRESS($Y37,MATCH(CONCATENATE("Average of ",$I$1),Pivot!$5:$5,0)))))),INDIRECT(CONCATENATE("'Pivot'!",ADDRESS($Y37,MATCH(CONCATENATE("Average of ",$H$1),Pivot!$5:$5,0))))*$Q$2,"")</f>
        <v/>
      </c>
      <c r="I37" s="161" t="str">
        <f ca="1">IF(AND(ISNUMBER(INDIRECT(CONCATENATE("'Pivot'!",ADDRESS($Y37,MATCH(CONCATENATE("Average of ",$I$1),Pivot!$5:$5,0))))),ISNUMBER(INDIRECT(CONCATENATE("'Pivot'!",ADDRESS($Y37,MATCH(CONCATENATE("Average of ",$G$1),Pivot!$5:$5,0))))),ISNUMBER(INDIRECT(CONCATENATE("'Pivot'!",ADDRESS($Y37,MATCH(CONCATENATE("Average of ",$H$1),Pivot!$5:$5,0)))))),(INDIRECT(CONCATENATE("'Pivot'!",ADDRESS($Y37,MATCH(CONCATENATE("Average of ",$I$1),Pivot!$5:$5,0))))/24),"")</f>
        <v/>
      </c>
      <c r="J37" s="21" t="str">
        <f t="shared" ca="1" si="0"/>
        <v/>
      </c>
      <c r="K37" s="36" t="str">
        <f t="shared" ca="1" si="1"/>
        <v/>
      </c>
      <c r="L37" s="36" t="str">
        <f t="shared" ca="1" si="2"/>
        <v/>
      </c>
      <c r="N37" s="217"/>
      <c r="O37" s="218"/>
      <c r="P37" s="218"/>
      <c r="Q37" s="218"/>
      <c r="R37" s="218"/>
      <c r="S37" s="219"/>
      <c r="T37" s="42"/>
      <c r="Y37" s="20">
        <f t="shared" si="4"/>
        <v>40</v>
      </c>
    </row>
    <row r="38" spans="2:25" ht="15" customHeight="1" x14ac:dyDescent="0.2">
      <c r="B38" s="77">
        <f>IF(ISTEXT(Pivot!A41),Pivot!A41,B36)</f>
        <v>0</v>
      </c>
      <c r="C38" s="77">
        <f>IF(ISTEXT(Pivot!B41),Pivot!B41,C36)</f>
        <v>0</v>
      </c>
      <c r="D38" s="77">
        <f>IF(ISTEXT(Pivot!C41),Pivot!C41,D36)</f>
        <v>0</v>
      </c>
      <c r="E38" s="77" t="str">
        <f>IF(ISTEXT(Pivot!D41),Pivot!D41,E36)</f>
        <v>Dallas Total</v>
      </c>
      <c r="F38" s="77" t="str">
        <f>IF(ISTEXT(Pivot!E41),Pivot!E41,F36)</f>
        <v>YEI</v>
      </c>
      <c r="G38" s="21" t="str">
        <f ca="1">IF(AND(ISNUMBER(INDIRECT(CONCATENATE("'Pivot'!",ADDRESS($Y38,MATCH(CONCATENATE("Average of ",$G$1),Pivot!$5:$5,0))))),ISNUMBER(INDIRECT(CONCATENATE("'Pivot'!",ADDRESS($Y38,MATCH(CONCATENATE("Average of ",$H$1),Pivot!$5:$5,0))))),ISNUMBER(INDIRECT(CONCATENATE("'Pivot'!",ADDRESS($Y38,MATCH(CONCATENATE("Average of ",$I$1),Pivot!$5:$5,0)))))),INDIRECT(CONCATENATE("'Pivot'!",ADDRESS($Y38,MATCH(CONCATENATE("Average of ",$G$1),Pivot!$5:$5,0))))*4,"")</f>
        <v/>
      </c>
      <c r="H38" s="21" t="str">
        <f ca="1">IF(AND(ISNUMBER(INDIRECT(CONCATENATE("'Pivot'!",ADDRESS($Y38,MATCH(CONCATENATE("Average of ",$H$1),Pivot!$5:$5,0))))),ISNUMBER(INDIRECT(CONCATENATE("'Pivot'!",ADDRESS($Y38,MATCH(CONCATENATE("Average of ",$G$1),Pivot!$5:$5,0))))),ISNUMBER(INDIRECT(CONCATENATE("'Pivot'!",ADDRESS($Y38,MATCH(CONCATENATE("Average of ",$I$1),Pivot!$5:$5,0)))))),INDIRECT(CONCATENATE("'Pivot'!",ADDRESS($Y38,MATCH(CONCATENATE("Average of ",$H$1),Pivot!$5:$5,0))))*$Q$2,"")</f>
        <v/>
      </c>
      <c r="I38" s="161" t="str">
        <f ca="1">IF(AND(ISNUMBER(INDIRECT(CONCATENATE("'Pivot'!",ADDRESS($Y38,MATCH(CONCATENATE("Average of ",$I$1),Pivot!$5:$5,0))))),ISNUMBER(INDIRECT(CONCATENATE("'Pivot'!",ADDRESS($Y38,MATCH(CONCATENATE("Average of ",$G$1),Pivot!$5:$5,0))))),ISNUMBER(INDIRECT(CONCATENATE("'Pivot'!",ADDRESS($Y38,MATCH(CONCATENATE("Average of ",$H$1),Pivot!$5:$5,0)))))),(INDIRECT(CONCATENATE("'Pivot'!",ADDRESS($Y38,MATCH(CONCATENATE("Average of ",$I$1),Pivot!$5:$5,0))))/24),"")</f>
        <v/>
      </c>
      <c r="J38" s="21" t="str">
        <f t="shared" ca="1" si="0"/>
        <v/>
      </c>
      <c r="K38" s="36" t="str">
        <f t="shared" ca="1" si="1"/>
        <v/>
      </c>
      <c r="L38" s="36" t="str">
        <f t="shared" ca="1" si="2"/>
        <v/>
      </c>
      <c r="N38" s="217"/>
      <c r="O38" s="218"/>
      <c r="P38" s="218"/>
      <c r="Q38" s="218"/>
      <c r="R38" s="218"/>
      <c r="S38" s="219"/>
      <c r="T38" s="42"/>
      <c r="Y38" s="20">
        <f t="shared" si="4"/>
        <v>41</v>
      </c>
    </row>
    <row r="39" spans="2:25" ht="15" customHeight="1" x14ac:dyDescent="0.2">
      <c r="B39" s="77" t="str">
        <f>IF(ISTEXT(Pivot!A42),Pivot!A42,B37)</f>
        <v>U.S. &amp; Canada</v>
      </c>
      <c r="C39" s="77" t="str">
        <f>IF(ISTEXT(Pivot!B42),Pivot!B42,C37)</f>
        <v>U.S. &amp; Canada</v>
      </c>
      <c r="D39" s="77" t="str">
        <f>IF(ISTEXT(Pivot!C42),Pivot!C42,D37)</f>
        <v>United States</v>
      </c>
      <c r="E39" s="77" t="str">
        <f>IF(ISTEXT(Pivot!D42),Pivot!D42,E37)</f>
        <v>Dallas</v>
      </c>
      <c r="F39" s="77" t="str">
        <f>IF(ISTEXT(Pivot!E42),Pivot!E42,F37)</f>
        <v>EFM</v>
      </c>
      <c r="G39" s="21" t="str">
        <f ca="1">IF(AND(ISNUMBER(INDIRECT(CONCATENATE("'Pivot'!",ADDRESS($Y39,MATCH(CONCATENATE("Average of ",$G$1),Pivot!$5:$5,0))))),ISNUMBER(INDIRECT(CONCATENATE("'Pivot'!",ADDRESS($Y39,MATCH(CONCATENATE("Average of ",$H$1),Pivot!$5:$5,0))))),ISNUMBER(INDIRECT(CONCATENATE("'Pivot'!",ADDRESS($Y39,MATCH(CONCATENATE("Average of ",$I$1),Pivot!$5:$5,0)))))),INDIRECT(CONCATENATE("'Pivot'!",ADDRESS($Y39,MATCH(CONCATENATE("Average of ",$G$1),Pivot!$5:$5,0))))*4,"")</f>
        <v/>
      </c>
      <c r="H39" s="21" t="str">
        <f ca="1">IF(AND(ISNUMBER(INDIRECT(CONCATENATE("'Pivot'!",ADDRESS($Y39,MATCH(CONCATENATE("Average of ",$H$1),Pivot!$5:$5,0))))),ISNUMBER(INDIRECT(CONCATENATE("'Pivot'!",ADDRESS($Y39,MATCH(CONCATENATE("Average of ",$G$1),Pivot!$5:$5,0))))),ISNUMBER(INDIRECT(CONCATENATE("'Pivot'!",ADDRESS($Y39,MATCH(CONCATENATE("Average of ",$I$1),Pivot!$5:$5,0)))))),INDIRECT(CONCATENATE("'Pivot'!",ADDRESS($Y39,MATCH(CONCATENATE("Average of ",$H$1),Pivot!$5:$5,0))))*$Q$2,"")</f>
        <v/>
      </c>
      <c r="I39" s="161" t="str">
        <f ca="1">IF(AND(ISNUMBER(INDIRECT(CONCATENATE("'Pivot'!",ADDRESS($Y39,MATCH(CONCATENATE("Average of ",$I$1),Pivot!$5:$5,0))))),ISNUMBER(INDIRECT(CONCATENATE("'Pivot'!",ADDRESS($Y39,MATCH(CONCATENATE("Average of ",$G$1),Pivot!$5:$5,0))))),ISNUMBER(INDIRECT(CONCATENATE("'Pivot'!",ADDRESS($Y39,MATCH(CONCATENATE("Average of ",$H$1),Pivot!$5:$5,0)))))),(INDIRECT(CONCATENATE("'Pivot'!",ADDRESS($Y39,MATCH(CONCATENATE("Average of ",$I$1),Pivot!$5:$5,0))))/24),"")</f>
        <v/>
      </c>
      <c r="J39" s="21" t="str">
        <f t="shared" ca="1" si="0"/>
        <v/>
      </c>
      <c r="K39" s="36" t="str">
        <f t="shared" ca="1" si="1"/>
        <v/>
      </c>
      <c r="L39" s="36" t="str">
        <f t="shared" ca="1" si="2"/>
        <v/>
      </c>
      <c r="N39" s="220"/>
      <c r="O39" s="221"/>
      <c r="P39" s="221"/>
      <c r="Q39" s="221"/>
      <c r="R39" s="221"/>
      <c r="S39" s="222"/>
      <c r="T39" s="42"/>
      <c r="Y39" s="20">
        <f t="shared" si="4"/>
        <v>42</v>
      </c>
    </row>
    <row r="40" spans="2:25" ht="45" customHeight="1" x14ac:dyDescent="0.2">
      <c r="B40" s="77">
        <f>IF(ISTEXT(Pivot!A43),Pivot!A43,B38)</f>
        <v>0</v>
      </c>
      <c r="C40" s="77">
        <f>IF(ISTEXT(Pivot!B43),Pivot!B43,C38)</f>
        <v>0</v>
      </c>
      <c r="D40" s="77">
        <f>IF(ISTEXT(Pivot!C43),Pivot!C43,D38)</f>
        <v>0</v>
      </c>
      <c r="E40" s="77" t="str">
        <f>IF(ISTEXT(Pivot!D43),Pivot!D43,E38)</f>
        <v>Dallas Total</v>
      </c>
      <c r="F40" s="77" t="str">
        <f>IF(ISTEXT(Pivot!E43),Pivot!E43,F38)</f>
        <v>YEI</v>
      </c>
      <c r="G40" s="21" t="str">
        <f ca="1">IF(AND(ISNUMBER(INDIRECT(CONCATENATE("'Pivot'!",ADDRESS($Y40,MATCH(CONCATENATE("Average of ",$G$1),Pivot!$5:$5,0))))),ISNUMBER(INDIRECT(CONCATENATE("'Pivot'!",ADDRESS($Y40,MATCH(CONCATENATE("Average of ",$H$1),Pivot!$5:$5,0))))),ISNUMBER(INDIRECT(CONCATENATE("'Pivot'!",ADDRESS($Y40,MATCH(CONCATENATE("Average of ",$I$1),Pivot!$5:$5,0)))))),INDIRECT(CONCATENATE("'Pivot'!",ADDRESS($Y40,MATCH(CONCATENATE("Average of ",$G$1),Pivot!$5:$5,0))))*4,"")</f>
        <v/>
      </c>
      <c r="H40" s="21" t="str">
        <f ca="1">IF(AND(ISNUMBER(INDIRECT(CONCATENATE("'Pivot'!",ADDRESS($Y40,MATCH(CONCATENATE("Average of ",$H$1),Pivot!$5:$5,0))))),ISNUMBER(INDIRECT(CONCATENATE("'Pivot'!",ADDRESS($Y40,MATCH(CONCATENATE("Average of ",$G$1),Pivot!$5:$5,0))))),ISNUMBER(INDIRECT(CONCATENATE("'Pivot'!",ADDRESS($Y40,MATCH(CONCATENATE("Average of ",$I$1),Pivot!$5:$5,0)))))),INDIRECT(CONCATENATE("'Pivot'!",ADDRESS($Y40,MATCH(CONCATENATE("Average of ",$H$1),Pivot!$5:$5,0))))*$Q$2,"")</f>
        <v/>
      </c>
      <c r="I40" s="161" t="str">
        <f ca="1">IF(AND(ISNUMBER(INDIRECT(CONCATENATE("'Pivot'!",ADDRESS($Y40,MATCH(CONCATENATE("Average of ",$I$1),Pivot!$5:$5,0))))),ISNUMBER(INDIRECT(CONCATENATE("'Pivot'!",ADDRESS($Y40,MATCH(CONCATENATE("Average of ",$G$1),Pivot!$5:$5,0))))),ISNUMBER(INDIRECT(CONCATENATE("'Pivot'!",ADDRESS($Y40,MATCH(CONCATENATE("Average of ",$H$1),Pivot!$5:$5,0)))))),(INDIRECT(CONCATENATE("'Pivot'!",ADDRESS($Y40,MATCH(CONCATENATE("Average of ",$I$1),Pivot!$5:$5,0))))/24),"")</f>
        <v/>
      </c>
      <c r="J40" s="21" t="str">
        <f t="shared" ca="1" si="0"/>
        <v/>
      </c>
      <c r="K40" s="36" t="str">
        <f t="shared" ca="1" si="1"/>
        <v/>
      </c>
      <c r="L40" s="36" t="str">
        <f t="shared" ca="1" si="2"/>
        <v/>
      </c>
      <c r="N40" s="166" t="s">
        <v>195</v>
      </c>
      <c r="O40" s="167"/>
      <c r="P40" s="168"/>
      <c r="Q40" s="41"/>
      <c r="R40" s="41"/>
      <c r="S40" s="42"/>
      <c r="T40" s="42"/>
      <c r="Y40" s="20">
        <f t="shared" si="4"/>
        <v>43</v>
      </c>
    </row>
    <row r="41" spans="2:25" ht="15" customHeight="1" x14ac:dyDescent="0.2">
      <c r="B41" s="77" t="str">
        <f>IF(ISTEXT(Pivot!A44),Pivot!A44,B39)</f>
        <v>U.S. &amp; Canada</v>
      </c>
      <c r="C41" s="77" t="str">
        <f>IF(ISTEXT(Pivot!B44),Pivot!B44,C39)</f>
        <v>U.S. &amp; Canada</v>
      </c>
      <c r="D41" s="77" t="str">
        <f>IF(ISTEXT(Pivot!C44),Pivot!C44,D39)</f>
        <v>United States</v>
      </c>
      <c r="E41" s="77" t="str">
        <f>IF(ISTEXT(Pivot!D44),Pivot!D44,E39)</f>
        <v>Dallas</v>
      </c>
      <c r="F41" s="77" t="str">
        <f>IF(ISTEXT(Pivot!E44),Pivot!E44,F39)</f>
        <v>EFM</v>
      </c>
      <c r="G41" s="21" t="str">
        <f ca="1">IF(AND(ISNUMBER(INDIRECT(CONCATENATE("'Pivot'!",ADDRESS($Y41,MATCH(CONCATENATE("Average of ",$G$1),Pivot!$5:$5,0))))),ISNUMBER(INDIRECT(CONCATENATE("'Pivot'!",ADDRESS($Y41,MATCH(CONCATENATE("Average of ",$H$1),Pivot!$5:$5,0))))),ISNUMBER(INDIRECT(CONCATENATE("'Pivot'!",ADDRESS($Y41,MATCH(CONCATENATE("Average of ",$I$1),Pivot!$5:$5,0)))))),INDIRECT(CONCATENATE("'Pivot'!",ADDRESS($Y41,MATCH(CONCATENATE("Average of ",$G$1),Pivot!$5:$5,0))))*4,"")</f>
        <v/>
      </c>
      <c r="H41" s="21" t="str">
        <f ca="1">IF(AND(ISNUMBER(INDIRECT(CONCATENATE("'Pivot'!",ADDRESS($Y41,MATCH(CONCATENATE("Average of ",$H$1),Pivot!$5:$5,0))))),ISNUMBER(INDIRECT(CONCATENATE("'Pivot'!",ADDRESS($Y41,MATCH(CONCATENATE("Average of ",$G$1),Pivot!$5:$5,0))))),ISNUMBER(INDIRECT(CONCATENATE("'Pivot'!",ADDRESS($Y41,MATCH(CONCATENATE("Average of ",$I$1),Pivot!$5:$5,0)))))),INDIRECT(CONCATENATE("'Pivot'!",ADDRESS($Y41,MATCH(CONCATENATE("Average of ",$H$1),Pivot!$5:$5,0))))*$Q$2,"")</f>
        <v/>
      </c>
      <c r="I41" s="161" t="str">
        <f ca="1">IF(AND(ISNUMBER(INDIRECT(CONCATENATE("'Pivot'!",ADDRESS($Y41,MATCH(CONCATENATE("Average of ",$I$1),Pivot!$5:$5,0))))),ISNUMBER(INDIRECT(CONCATENATE("'Pivot'!",ADDRESS($Y41,MATCH(CONCATENATE("Average of ",$G$1),Pivot!$5:$5,0))))),ISNUMBER(INDIRECT(CONCATENATE("'Pivot'!",ADDRESS($Y41,MATCH(CONCATENATE("Average of ",$H$1),Pivot!$5:$5,0)))))),(INDIRECT(CONCATENATE("'Pivot'!",ADDRESS($Y41,MATCH(CONCATENATE("Average of ",$I$1),Pivot!$5:$5,0))))/24),"")</f>
        <v/>
      </c>
      <c r="J41" s="21" t="str">
        <f t="shared" ca="1" si="0"/>
        <v/>
      </c>
      <c r="K41" s="36" t="str">
        <f t="shared" ca="1" si="1"/>
        <v/>
      </c>
      <c r="L41" s="36" t="str">
        <f t="shared" ca="1" si="2"/>
        <v/>
      </c>
      <c r="N41" s="41"/>
      <c r="O41" s="41"/>
      <c r="P41" s="41"/>
      <c r="Q41" s="41"/>
      <c r="R41" s="41"/>
      <c r="S41" s="41"/>
      <c r="T41" s="42"/>
      <c r="Y41" s="20">
        <f t="shared" si="4"/>
        <v>44</v>
      </c>
    </row>
    <row r="42" spans="2:25" ht="15" customHeight="1" x14ac:dyDescent="0.2">
      <c r="B42" s="77">
        <f>IF(ISTEXT(Pivot!A45),Pivot!A45,B40)</f>
        <v>0</v>
      </c>
      <c r="C42" s="77">
        <f>IF(ISTEXT(Pivot!B45),Pivot!B45,C40)</f>
        <v>0</v>
      </c>
      <c r="D42" s="77">
        <f>IF(ISTEXT(Pivot!C45),Pivot!C45,D40)</f>
        <v>0</v>
      </c>
      <c r="E42" s="77" t="str">
        <f>IF(ISTEXT(Pivot!D45),Pivot!D45,E40)</f>
        <v>Dallas Total</v>
      </c>
      <c r="F42" s="77" t="str">
        <f>IF(ISTEXT(Pivot!E45),Pivot!E45,F40)</f>
        <v>YEI</v>
      </c>
      <c r="G42" s="21" t="str">
        <f ca="1">IF(AND(ISNUMBER(INDIRECT(CONCATENATE("'Pivot'!",ADDRESS($Y42,MATCH(CONCATENATE("Average of ",$G$1),Pivot!$5:$5,0))))),ISNUMBER(INDIRECT(CONCATENATE("'Pivot'!",ADDRESS($Y42,MATCH(CONCATENATE("Average of ",$H$1),Pivot!$5:$5,0))))),ISNUMBER(INDIRECT(CONCATENATE("'Pivot'!",ADDRESS($Y42,MATCH(CONCATENATE("Average of ",$I$1),Pivot!$5:$5,0)))))),INDIRECT(CONCATENATE("'Pivot'!",ADDRESS($Y42,MATCH(CONCATENATE("Average of ",$G$1),Pivot!$5:$5,0))))*4,"")</f>
        <v/>
      </c>
      <c r="H42" s="21" t="str">
        <f ca="1">IF(AND(ISNUMBER(INDIRECT(CONCATENATE("'Pivot'!",ADDRESS($Y42,MATCH(CONCATENATE("Average of ",$H$1),Pivot!$5:$5,0))))),ISNUMBER(INDIRECT(CONCATENATE("'Pivot'!",ADDRESS($Y42,MATCH(CONCATENATE("Average of ",$G$1),Pivot!$5:$5,0))))),ISNUMBER(INDIRECT(CONCATENATE("'Pivot'!",ADDRESS($Y42,MATCH(CONCATENATE("Average of ",$I$1),Pivot!$5:$5,0)))))),INDIRECT(CONCATENATE("'Pivot'!",ADDRESS($Y42,MATCH(CONCATENATE("Average of ",$H$1),Pivot!$5:$5,0))))*$Q$2,"")</f>
        <v/>
      </c>
      <c r="I42" s="161" t="str">
        <f ca="1">IF(AND(ISNUMBER(INDIRECT(CONCATENATE("'Pivot'!",ADDRESS($Y42,MATCH(CONCATENATE("Average of ",$I$1),Pivot!$5:$5,0))))),ISNUMBER(INDIRECT(CONCATENATE("'Pivot'!",ADDRESS($Y42,MATCH(CONCATENATE("Average of ",$G$1),Pivot!$5:$5,0))))),ISNUMBER(INDIRECT(CONCATENATE("'Pivot'!",ADDRESS($Y42,MATCH(CONCATENATE("Average of ",$H$1),Pivot!$5:$5,0)))))),(INDIRECT(CONCATENATE("'Pivot'!",ADDRESS($Y42,MATCH(CONCATENATE("Average of ",$I$1),Pivot!$5:$5,0))))/24),"")</f>
        <v/>
      </c>
      <c r="J42" s="21" t="str">
        <f t="shared" ca="1" si="0"/>
        <v/>
      </c>
      <c r="K42" s="36" t="str">
        <f t="shared" ca="1" si="1"/>
        <v/>
      </c>
      <c r="L42" s="36" t="str">
        <f t="shared" ca="1" si="2"/>
        <v/>
      </c>
      <c r="N42" s="41"/>
      <c r="O42" s="41"/>
      <c r="P42" s="41"/>
      <c r="Q42" s="41"/>
      <c r="R42" s="41"/>
      <c r="S42" s="41"/>
      <c r="T42" s="42"/>
      <c r="Y42" s="20">
        <f t="shared" si="4"/>
        <v>45</v>
      </c>
    </row>
    <row r="43" spans="2:25" ht="15" customHeight="1" x14ac:dyDescent="0.2">
      <c r="B43" s="77" t="str">
        <f>IF(ISTEXT(Pivot!A46),Pivot!A46,B41)</f>
        <v>U.S. &amp; Canada</v>
      </c>
      <c r="C43" s="77" t="str">
        <f>IF(ISTEXT(Pivot!B46),Pivot!B46,C41)</f>
        <v>U.S. &amp; Canada</v>
      </c>
      <c r="D43" s="77" t="str">
        <f>IF(ISTEXT(Pivot!C46),Pivot!C46,D41)</f>
        <v>United States</v>
      </c>
      <c r="E43" s="77" t="str">
        <f>IF(ISTEXT(Pivot!D46),Pivot!D46,E41)</f>
        <v>Dallas</v>
      </c>
      <c r="F43" s="77" t="str">
        <f>IF(ISTEXT(Pivot!E46),Pivot!E46,F41)</f>
        <v>EFM</v>
      </c>
      <c r="G43" s="21" t="str">
        <f ca="1">IF(AND(ISNUMBER(INDIRECT(CONCATENATE("'Pivot'!",ADDRESS($Y43,MATCH(CONCATENATE("Average of ",$G$1),Pivot!$5:$5,0))))),ISNUMBER(INDIRECT(CONCATENATE("'Pivot'!",ADDRESS($Y43,MATCH(CONCATENATE("Average of ",$H$1),Pivot!$5:$5,0))))),ISNUMBER(INDIRECT(CONCATENATE("'Pivot'!",ADDRESS($Y43,MATCH(CONCATENATE("Average of ",$I$1),Pivot!$5:$5,0)))))),INDIRECT(CONCATENATE("'Pivot'!",ADDRESS($Y43,MATCH(CONCATENATE("Average of ",$G$1),Pivot!$5:$5,0))))*4,"")</f>
        <v/>
      </c>
      <c r="H43" s="21" t="str">
        <f ca="1">IF(AND(ISNUMBER(INDIRECT(CONCATENATE("'Pivot'!",ADDRESS($Y43,MATCH(CONCATENATE("Average of ",$H$1),Pivot!$5:$5,0))))),ISNUMBER(INDIRECT(CONCATENATE("'Pivot'!",ADDRESS($Y43,MATCH(CONCATENATE("Average of ",$G$1),Pivot!$5:$5,0))))),ISNUMBER(INDIRECT(CONCATENATE("'Pivot'!",ADDRESS($Y43,MATCH(CONCATENATE("Average of ",$I$1),Pivot!$5:$5,0)))))),INDIRECT(CONCATENATE("'Pivot'!",ADDRESS($Y43,MATCH(CONCATENATE("Average of ",$H$1),Pivot!$5:$5,0))))*$Q$2,"")</f>
        <v/>
      </c>
      <c r="I43" s="161" t="str">
        <f ca="1">IF(AND(ISNUMBER(INDIRECT(CONCATENATE("'Pivot'!",ADDRESS($Y43,MATCH(CONCATENATE("Average of ",$I$1),Pivot!$5:$5,0))))),ISNUMBER(INDIRECT(CONCATENATE("'Pivot'!",ADDRESS($Y43,MATCH(CONCATENATE("Average of ",$G$1),Pivot!$5:$5,0))))),ISNUMBER(INDIRECT(CONCATENATE("'Pivot'!",ADDRESS($Y43,MATCH(CONCATENATE("Average of ",$H$1),Pivot!$5:$5,0)))))),(INDIRECT(CONCATENATE("'Pivot'!",ADDRESS($Y43,MATCH(CONCATENATE("Average of ",$I$1),Pivot!$5:$5,0))))/24),"")</f>
        <v/>
      </c>
      <c r="J43" s="21" t="str">
        <f t="shared" ca="1" si="0"/>
        <v/>
      </c>
      <c r="K43" s="36" t="str">
        <f t="shared" ca="1" si="1"/>
        <v/>
      </c>
      <c r="L43" s="36" t="str">
        <f t="shared" ca="1" si="2"/>
        <v/>
      </c>
      <c r="Y43" s="20">
        <f t="shared" si="4"/>
        <v>46</v>
      </c>
    </row>
    <row r="44" spans="2:25" ht="15" customHeight="1" x14ac:dyDescent="0.2">
      <c r="B44" s="77">
        <f>IF(ISTEXT(Pivot!A47),Pivot!A47,B42)</f>
        <v>0</v>
      </c>
      <c r="C44" s="77">
        <f>IF(ISTEXT(Pivot!B47),Pivot!B47,C42)</f>
        <v>0</v>
      </c>
      <c r="D44" s="77">
        <f>IF(ISTEXT(Pivot!C47),Pivot!C47,D42)</f>
        <v>0</v>
      </c>
      <c r="E44" s="77" t="str">
        <f>IF(ISTEXT(Pivot!D47),Pivot!D47,E42)</f>
        <v>Dallas Total</v>
      </c>
      <c r="F44" s="77" t="str">
        <f>IF(ISTEXT(Pivot!E47),Pivot!E47,F42)</f>
        <v>YEI</v>
      </c>
      <c r="G44" s="21" t="str">
        <f ca="1">IF(AND(ISNUMBER(INDIRECT(CONCATENATE("'Pivot'!",ADDRESS($Y44,MATCH(CONCATENATE("Average of ",$G$1),Pivot!$5:$5,0))))),ISNUMBER(INDIRECT(CONCATENATE("'Pivot'!",ADDRESS($Y44,MATCH(CONCATENATE("Average of ",$H$1),Pivot!$5:$5,0))))),ISNUMBER(INDIRECT(CONCATENATE("'Pivot'!",ADDRESS($Y44,MATCH(CONCATENATE("Average of ",$I$1),Pivot!$5:$5,0)))))),INDIRECT(CONCATENATE("'Pivot'!",ADDRESS($Y44,MATCH(CONCATENATE("Average of ",$G$1),Pivot!$5:$5,0))))*4,"")</f>
        <v/>
      </c>
      <c r="H44" s="21" t="str">
        <f ca="1">IF(AND(ISNUMBER(INDIRECT(CONCATENATE("'Pivot'!",ADDRESS($Y44,MATCH(CONCATENATE("Average of ",$H$1),Pivot!$5:$5,0))))),ISNUMBER(INDIRECT(CONCATENATE("'Pivot'!",ADDRESS($Y44,MATCH(CONCATENATE("Average of ",$G$1),Pivot!$5:$5,0))))),ISNUMBER(INDIRECT(CONCATENATE("'Pivot'!",ADDRESS($Y44,MATCH(CONCATENATE("Average of ",$I$1),Pivot!$5:$5,0)))))),INDIRECT(CONCATENATE("'Pivot'!",ADDRESS($Y44,MATCH(CONCATENATE("Average of ",$H$1),Pivot!$5:$5,0))))*$Q$2,"")</f>
        <v/>
      </c>
      <c r="I44" s="161" t="str">
        <f ca="1">IF(AND(ISNUMBER(INDIRECT(CONCATENATE("'Pivot'!",ADDRESS($Y44,MATCH(CONCATENATE("Average of ",$I$1),Pivot!$5:$5,0))))),ISNUMBER(INDIRECT(CONCATENATE("'Pivot'!",ADDRESS($Y44,MATCH(CONCATENATE("Average of ",$G$1),Pivot!$5:$5,0))))),ISNUMBER(INDIRECT(CONCATENATE("'Pivot'!",ADDRESS($Y44,MATCH(CONCATENATE("Average of ",$H$1),Pivot!$5:$5,0)))))),(INDIRECT(CONCATENATE("'Pivot'!",ADDRESS($Y44,MATCH(CONCATENATE("Average of ",$I$1),Pivot!$5:$5,0))))/24),"")</f>
        <v/>
      </c>
      <c r="J44" s="21" t="str">
        <f t="shared" ca="1" si="0"/>
        <v/>
      </c>
      <c r="K44" s="36" t="str">
        <f t="shared" ca="1" si="1"/>
        <v/>
      </c>
      <c r="L44" s="36" t="str">
        <f t="shared" ca="1" si="2"/>
        <v/>
      </c>
      <c r="Y44" s="20">
        <f t="shared" si="4"/>
        <v>47</v>
      </c>
    </row>
    <row r="45" spans="2:25" ht="15" customHeight="1" x14ac:dyDescent="0.2">
      <c r="B45" s="77" t="str">
        <f>IF(ISTEXT(Pivot!A48),Pivot!A48,B43)</f>
        <v>U.S. &amp; Canada</v>
      </c>
      <c r="C45" s="77" t="str">
        <f>IF(ISTEXT(Pivot!B48),Pivot!B48,C43)</f>
        <v>U.S. &amp; Canada</v>
      </c>
      <c r="D45" s="77" t="str">
        <f>IF(ISTEXT(Pivot!C48),Pivot!C48,D43)</f>
        <v>United States</v>
      </c>
      <c r="E45" s="77" t="str">
        <f>IF(ISTEXT(Pivot!D48),Pivot!D48,E43)</f>
        <v>Dallas</v>
      </c>
      <c r="F45" s="77" t="str">
        <f>IF(ISTEXT(Pivot!E48),Pivot!E48,F43)</f>
        <v>EFM</v>
      </c>
      <c r="G45" s="21" t="str">
        <f ca="1">IF(AND(ISNUMBER(INDIRECT(CONCATENATE("'Pivot'!",ADDRESS($Y45,MATCH(CONCATENATE("Average of ",$G$1),Pivot!$5:$5,0))))),ISNUMBER(INDIRECT(CONCATENATE("'Pivot'!",ADDRESS($Y45,MATCH(CONCATENATE("Average of ",$H$1),Pivot!$5:$5,0))))),ISNUMBER(INDIRECT(CONCATENATE("'Pivot'!",ADDRESS($Y45,MATCH(CONCATENATE("Average of ",$I$1),Pivot!$5:$5,0)))))),INDIRECT(CONCATENATE("'Pivot'!",ADDRESS($Y45,MATCH(CONCATENATE("Average of ",$G$1),Pivot!$5:$5,0))))*4,"")</f>
        <v/>
      </c>
      <c r="H45" s="21" t="str">
        <f ca="1">IF(AND(ISNUMBER(INDIRECT(CONCATENATE("'Pivot'!",ADDRESS($Y45,MATCH(CONCATENATE("Average of ",$H$1),Pivot!$5:$5,0))))),ISNUMBER(INDIRECT(CONCATENATE("'Pivot'!",ADDRESS($Y45,MATCH(CONCATENATE("Average of ",$G$1),Pivot!$5:$5,0))))),ISNUMBER(INDIRECT(CONCATENATE("'Pivot'!",ADDRESS($Y45,MATCH(CONCATENATE("Average of ",$I$1),Pivot!$5:$5,0)))))),INDIRECT(CONCATENATE("'Pivot'!",ADDRESS($Y45,MATCH(CONCATENATE("Average of ",$H$1),Pivot!$5:$5,0))))*$Q$2,"")</f>
        <v/>
      </c>
      <c r="I45" s="161" t="str">
        <f ca="1">IF(AND(ISNUMBER(INDIRECT(CONCATENATE("'Pivot'!",ADDRESS($Y45,MATCH(CONCATENATE("Average of ",$I$1),Pivot!$5:$5,0))))),ISNUMBER(INDIRECT(CONCATENATE("'Pivot'!",ADDRESS($Y45,MATCH(CONCATENATE("Average of ",$G$1),Pivot!$5:$5,0))))),ISNUMBER(INDIRECT(CONCATENATE("'Pivot'!",ADDRESS($Y45,MATCH(CONCATENATE("Average of ",$H$1),Pivot!$5:$5,0)))))),(INDIRECT(CONCATENATE("'Pivot'!",ADDRESS($Y45,MATCH(CONCATENATE("Average of ",$I$1),Pivot!$5:$5,0))))/24),"")</f>
        <v/>
      </c>
      <c r="J45" s="21" t="str">
        <f t="shared" ca="1" si="0"/>
        <v/>
      </c>
      <c r="K45" s="36" t="str">
        <f t="shared" ca="1" si="1"/>
        <v/>
      </c>
      <c r="L45" s="36" t="str">
        <f t="shared" ca="1" si="2"/>
        <v/>
      </c>
      <c r="Y45" s="20">
        <f t="shared" si="4"/>
        <v>48</v>
      </c>
    </row>
    <row r="46" spans="2:25" ht="15" customHeight="1" x14ac:dyDescent="0.2">
      <c r="B46" s="77">
        <f>IF(ISTEXT(Pivot!A49),Pivot!A49,B44)</f>
        <v>0</v>
      </c>
      <c r="C46" s="77">
        <f>IF(ISTEXT(Pivot!B49),Pivot!B49,C44)</f>
        <v>0</v>
      </c>
      <c r="D46" s="77">
        <f>IF(ISTEXT(Pivot!C49),Pivot!C49,D44)</f>
        <v>0</v>
      </c>
      <c r="E46" s="77" t="str">
        <f>IF(ISTEXT(Pivot!D49),Pivot!D49,E44)</f>
        <v>Dallas Total</v>
      </c>
      <c r="F46" s="77" t="str">
        <f>IF(ISTEXT(Pivot!E49),Pivot!E49,F44)</f>
        <v>YEI</v>
      </c>
      <c r="G46" s="21" t="str">
        <f ca="1">IF(AND(ISNUMBER(INDIRECT(CONCATENATE("'Pivot'!",ADDRESS($Y46,MATCH(CONCATENATE("Average of ",$G$1),Pivot!$5:$5,0))))),ISNUMBER(INDIRECT(CONCATENATE("'Pivot'!",ADDRESS($Y46,MATCH(CONCATENATE("Average of ",$H$1),Pivot!$5:$5,0))))),ISNUMBER(INDIRECT(CONCATENATE("'Pivot'!",ADDRESS($Y46,MATCH(CONCATENATE("Average of ",$I$1),Pivot!$5:$5,0)))))),INDIRECT(CONCATENATE("'Pivot'!",ADDRESS($Y46,MATCH(CONCATENATE("Average of ",$G$1),Pivot!$5:$5,0))))*4,"")</f>
        <v/>
      </c>
      <c r="H46" s="21" t="str">
        <f ca="1">IF(AND(ISNUMBER(INDIRECT(CONCATENATE("'Pivot'!",ADDRESS($Y46,MATCH(CONCATENATE("Average of ",$H$1),Pivot!$5:$5,0))))),ISNUMBER(INDIRECT(CONCATENATE("'Pivot'!",ADDRESS($Y46,MATCH(CONCATENATE("Average of ",$G$1),Pivot!$5:$5,0))))),ISNUMBER(INDIRECT(CONCATENATE("'Pivot'!",ADDRESS($Y46,MATCH(CONCATENATE("Average of ",$I$1),Pivot!$5:$5,0)))))),INDIRECT(CONCATENATE("'Pivot'!",ADDRESS($Y46,MATCH(CONCATENATE("Average of ",$H$1),Pivot!$5:$5,0))))*$Q$2,"")</f>
        <v/>
      </c>
      <c r="I46" s="161" t="str">
        <f ca="1">IF(AND(ISNUMBER(INDIRECT(CONCATENATE("'Pivot'!",ADDRESS($Y46,MATCH(CONCATENATE("Average of ",$I$1),Pivot!$5:$5,0))))),ISNUMBER(INDIRECT(CONCATENATE("'Pivot'!",ADDRESS($Y46,MATCH(CONCATENATE("Average of ",$G$1),Pivot!$5:$5,0))))),ISNUMBER(INDIRECT(CONCATENATE("'Pivot'!",ADDRESS($Y46,MATCH(CONCATENATE("Average of ",$H$1),Pivot!$5:$5,0)))))),(INDIRECT(CONCATENATE("'Pivot'!",ADDRESS($Y46,MATCH(CONCATENATE("Average of ",$I$1),Pivot!$5:$5,0))))/24),"")</f>
        <v/>
      </c>
      <c r="J46" s="21" t="str">
        <f t="shared" ca="1" si="0"/>
        <v/>
      </c>
      <c r="K46" s="36" t="str">
        <f t="shared" ca="1" si="1"/>
        <v/>
      </c>
      <c r="L46" s="36" t="str">
        <f t="shared" ca="1" si="2"/>
        <v/>
      </c>
      <c r="Y46" s="20">
        <f t="shared" si="4"/>
        <v>49</v>
      </c>
    </row>
    <row r="47" spans="2:25" ht="15" customHeight="1" x14ac:dyDescent="0.2">
      <c r="B47" s="77" t="str">
        <f>IF(ISTEXT(Pivot!A50),Pivot!A50,B45)</f>
        <v>U.S. &amp; Canada</v>
      </c>
      <c r="C47" s="77" t="str">
        <f>IF(ISTEXT(Pivot!B50),Pivot!B50,C45)</f>
        <v>U.S. &amp; Canada</v>
      </c>
      <c r="D47" s="77" t="str">
        <f>IF(ISTEXT(Pivot!C50),Pivot!C50,D45)</f>
        <v>United States</v>
      </c>
      <c r="E47" s="77" t="str">
        <f>IF(ISTEXT(Pivot!D50),Pivot!D50,E45)</f>
        <v>Dallas</v>
      </c>
      <c r="F47" s="77" t="str">
        <f>IF(ISTEXT(Pivot!E50),Pivot!E50,F45)</f>
        <v>EFM</v>
      </c>
      <c r="G47" s="21" t="str">
        <f ca="1">IF(AND(ISNUMBER(INDIRECT(CONCATENATE("'Pivot'!",ADDRESS($Y47,MATCH(CONCATENATE("Average of ",$G$1),Pivot!$5:$5,0))))),ISNUMBER(INDIRECT(CONCATENATE("'Pivot'!",ADDRESS($Y47,MATCH(CONCATENATE("Average of ",$H$1),Pivot!$5:$5,0))))),ISNUMBER(INDIRECT(CONCATENATE("'Pivot'!",ADDRESS($Y47,MATCH(CONCATENATE("Average of ",$I$1),Pivot!$5:$5,0)))))),INDIRECT(CONCATENATE("'Pivot'!",ADDRESS($Y47,MATCH(CONCATENATE("Average of ",$G$1),Pivot!$5:$5,0))))*4,"")</f>
        <v/>
      </c>
      <c r="H47" s="21" t="str">
        <f ca="1">IF(AND(ISNUMBER(INDIRECT(CONCATENATE("'Pivot'!",ADDRESS($Y47,MATCH(CONCATENATE("Average of ",$H$1),Pivot!$5:$5,0))))),ISNUMBER(INDIRECT(CONCATENATE("'Pivot'!",ADDRESS($Y47,MATCH(CONCATENATE("Average of ",$G$1),Pivot!$5:$5,0))))),ISNUMBER(INDIRECT(CONCATENATE("'Pivot'!",ADDRESS($Y47,MATCH(CONCATENATE("Average of ",$I$1),Pivot!$5:$5,0)))))),INDIRECT(CONCATENATE("'Pivot'!",ADDRESS($Y47,MATCH(CONCATENATE("Average of ",$H$1),Pivot!$5:$5,0))))*$Q$2,"")</f>
        <v/>
      </c>
      <c r="I47" s="161" t="str">
        <f ca="1">IF(AND(ISNUMBER(INDIRECT(CONCATENATE("'Pivot'!",ADDRESS($Y47,MATCH(CONCATENATE("Average of ",$I$1),Pivot!$5:$5,0))))),ISNUMBER(INDIRECT(CONCATENATE("'Pivot'!",ADDRESS($Y47,MATCH(CONCATENATE("Average of ",$G$1),Pivot!$5:$5,0))))),ISNUMBER(INDIRECT(CONCATENATE("'Pivot'!",ADDRESS($Y47,MATCH(CONCATENATE("Average of ",$H$1),Pivot!$5:$5,0)))))),(INDIRECT(CONCATENATE("'Pivot'!",ADDRESS($Y47,MATCH(CONCATENATE("Average of ",$I$1),Pivot!$5:$5,0))))/24),"")</f>
        <v/>
      </c>
      <c r="J47" s="21" t="str">
        <f t="shared" ca="1" si="0"/>
        <v/>
      </c>
      <c r="K47" s="36" t="str">
        <f t="shared" ca="1" si="1"/>
        <v/>
      </c>
      <c r="L47" s="36" t="str">
        <f t="shared" ca="1" si="2"/>
        <v/>
      </c>
      <c r="Y47" s="20">
        <f t="shared" si="4"/>
        <v>50</v>
      </c>
    </row>
    <row r="48" spans="2:25" ht="15" customHeight="1" x14ac:dyDescent="0.2">
      <c r="B48" s="77">
        <f>IF(ISTEXT(Pivot!A51),Pivot!A51,B46)</f>
        <v>0</v>
      </c>
      <c r="C48" s="77">
        <f>IF(ISTEXT(Pivot!B51),Pivot!B51,C46)</f>
        <v>0</v>
      </c>
      <c r="D48" s="77">
        <f>IF(ISTEXT(Pivot!C51),Pivot!C51,D46)</f>
        <v>0</v>
      </c>
      <c r="E48" s="77" t="str">
        <f>IF(ISTEXT(Pivot!D51),Pivot!D51,E46)</f>
        <v>Dallas Total</v>
      </c>
      <c r="F48" s="77" t="str">
        <f>IF(ISTEXT(Pivot!E51),Pivot!E51,F46)</f>
        <v>YEI</v>
      </c>
      <c r="G48" s="21" t="str">
        <f ca="1">IF(AND(ISNUMBER(INDIRECT(CONCATENATE("'Pivot'!",ADDRESS($Y48,MATCH(CONCATENATE("Average of ",$G$1),Pivot!$5:$5,0))))),ISNUMBER(INDIRECT(CONCATENATE("'Pivot'!",ADDRESS($Y48,MATCH(CONCATENATE("Average of ",$H$1),Pivot!$5:$5,0))))),ISNUMBER(INDIRECT(CONCATENATE("'Pivot'!",ADDRESS($Y48,MATCH(CONCATENATE("Average of ",$I$1),Pivot!$5:$5,0)))))),INDIRECT(CONCATENATE("'Pivot'!",ADDRESS($Y48,MATCH(CONCATENATE("Average of ",$G$1),Pivot!$5:$5,0))))*4,"")</f>
        <v/>
      </c>
      <c r="H48" s="21" t="str">
        <f ca="1">IF(AND(ISNUMBER(INDIRECT(CONCATENATE("'Pivot'!",ADDRESS($Y48,MATCH(CONCATENATE("Average of ",$H$1),Pivot!$5:$5,0))))),ISNUMBER(INDIRECT(CONCATENATE("'Pivot'!",ADDRESS($Y48,MATCH(CONCATENATE("Average of ",$G$1),Pivot!$5:$5,0))))),ISNUMBER(INDIRECT(CONCATENATE("'Pivot'!",ADDRESS($Y48,MATCH(CONCATENATE("Average of ",$I$1),Pivot!$5:$5,0)))))),INDIRECT(CONCATENATE("'Pivot'!",ADDRESS($Y48,MATCH(CONCATENATE("Average of ",$H$1),Pivot!$5:$5,0))))*$Q$2,"")</f>
        <v/>
      </c>
      <c r="I48" s="161" t="str">
        <f ca="1">IF(AND(ISNUMBER(INDIRECT(CONCATENATE("'Pivot'!",ADDRESS($Y48,MATCH(CONCATENATE("Average of ",$I$1),Pivot!$5:$5,0))))),ISNUMBER(INDIRECT(CONCATENATE("'Pivot'!",ADDRESS($Y48,MATCH(CONCATENATE("Average of ",$G$1),Pivot!$5:$5,0))))),ISNUMBER(INDIRECT(CONCATENATE("'Pivot'!",ADDRESS($Y48,MATCH(CONCATENATE("Average of ",$H$1),Pivot!$5:$5,0)))))),(INDIRECT(CONCATENATE("'Pivot'!",ADDRESS($Y48,MATCH(CONCATENATE("Average of ",$I$1),Pivot!$5:$5,0))))/24),"")</f>
        <v/>
      </c>
      <c r="J48" s="21" t="str">
        <f t="shared" ca="1" si="0"/>
        <v/>
      </c>
      <c r="K48" s="36" t="str">
        <f t="shared" ca="1" si="1"/>
        <v/>
      </c>
      <c r="L48" s="36" t="str">
        <f t="shared" ca="1" si="2"/>
        <v/>
      </c>
      <c r="Y48" s="20">
        <f t="shared" si="4"/>
        <v>51</v>
      </c>
    </row>
    <row r="49" spans="2:25" ht="15" customHeight="1" x14ac:dyDescent="0.2">
      <c r="B49" s="77" t="str">
        <f>IF(ISTEXT(Pivot!A52),Pivot!A52,B47)</f>
        <v>U.S. &amp; Canada</v>
      </c>
      <c r="C49" s="77" t="str">
        <f>IF(ISTEXT(Pivot!B52),Pivot!B52,C47)</f>
        <v>U.S. &amp; Canada</v>
      </c>
      <c r="D49" s="77" t="str">
        <f>IF(ISTEXT(Pivot!C52),Pivot!C52,D47)</f>
        <v>United States</v>
      </c>
      <c r="E49" s="77" t="str">
        <f>IF(ISTEXT(Pivot!D52),Pivot!D52,E47)</f>
        <v>Dallas</v>
      </c>
      <c r="F49" s="77" t="str">
        <f>IF(ISTEXT(Pivot!E52),Pivot!E52,F47)</f>
        <v>EFM</v>
      </c>
      <c r="G49" s="21" t="str">
        <f ca="1">IF(AND(ISNUMBER(INDIRECT(CONCATENATE("'Pivot'!",ADDRESS($Y49,MATCH(CONCATENATE("Average of ",$G$1),Pivot!$5:$5,0))))),ISNUMBER(INDIRECT(CONCATENATE("'Pivot'!",ADDRESS($Y49,MATCH(CONCATENATE("Average of ",$H$1),Pivot!$5:$5,0))))),ISNUMBER(INDIRECT(CONCATENATE("'Pivot'!",ADDRESS($Y49,MATCH(CONCATENATE("Average of ",$I$1),Pivot!$5:$5,0)))))),INDIRECT(CONCATENATE("'Pivot'!",ADDRESS($Y49,MATCH(CONCATENATE("Average of ",$G$1),Pivot!$5:$5,0))))*4,"")</f>
        <v/>
      </c>
      <c r="H49" s="21" t="str">
        <f ca="1">IF(AND(ISNUMBER(INDIRECT(CONCATENATE("'Pivot'!",ADDRESS($Y49,MATCH(CONCATENATE("Average of ",$H$1),Pivot!$5:$5,0))))),ISNUMBER(INDIRECT(CONCATENATE("'Pivot'!",ADDRESS($Y49,MATCH(CONCATENATE("Average of ",$G$1),Pivot!$5:$5,0))))),ISNUMBER(INDIRECT(CONCATENATE("'Pivot'!",ADDRESS($Y49,MATCH(CONCATENATE("Average of ",$I$1),Pivot!$5:$5,0)))))),INDIRECT(CONCATENATE("'Pivot'!",ADDRESS($Y49,MATCH(CONCATENATE("Average of ",$H$1),Pivot!$5:$5,0))))*$Q$2,"")</f>
        <v/>
      </c>
      <c r="I49" s="161" t="str">
        <f ca="1">IF(AND(ISNUMBER(INDIRECT(CONCATENATE("'Pivot'!",ADDRESS($Y49,MATCH(CONCATENATE("Average of ",$I$1),Pivot!$5:$5,0))))),ISNUMBER(INDIRECT(CONCATENATE("'Pivot'!",ADDRESS($Y49,MATCH(CONCATENATE("Average of ",$G$1),Pivot!$5:$5,0))))),ISNUMBER(INDIRECT(CONCATENATE("'Pivot'!",ADDRESS($Y49,MATCH(CONCATENATE("Average of ",$H$1),Pivot!$5:$5,0)))))),(INDIRECT(CONCATENATE("'Pivot'!",ADDRESS($Y49,MATCH(CONCATENATE("Average of ",$I$1),Pivot!$5:$5,0))))/24),"")</f>
        <v/>
      </c>
      <c r="J49" s="21" t="str">
        <f t="shared" ca="1" si="0"/>
        <v/>
      </c>
      <c r="K49" s="36" t="str">
        <f t="shared" ca="1" si="1"/>
        <v/>
      </c>
      <c r="L49" s="36" t="str">
        <f t="shared" ca="1" si="2"/>
        <v/>
      </c>
      <c r="Y49" s="20">
        <f t="shared" si="4"/>
        <v>52</v>
      </c>
    </row>
    <row r="50" spans="2:25" ht="15" customHeight="1" x14ac:dyDescent="0.2">
      <c r="B50" s="77">
        <f>IF(ISTEXT(Pivot!A53),Pivot!A53,B48)</f>
        <v>0</v>
      </c>
      <c r="C50" s="77">
        <f>IF(ISTEXT(Pivot!B53),Pivot!B53,C48)</f>
        <v>0</v>
      </c>
      <c r="D50" s="77">
        <f>IF(ISTEXT(Pivot!C53),Pivot!C53,D48)</f>
        <v>0</v>
      </c>
      <c r="E50" s="77" t="str">
        <f>IF(ISTEXT(Pivot!D53),Pivot!D53,E48)</f>
        <v>Dallas Total</v>
      </c>
      <c r="F50" s="77" t="str">
        <f>IF(ISTEXT(Pivot!E53),Pivot!E53,F48)</f>
        <v>YEI</v>
      </c>
      <c r="G50" s="21" t="str">
        <f ca="1">IF(AND(ISNUMBER(INDIRECT(CONCATENATE("'Pivot'!",ADDRESS($Y50,MATCH(CONCATENATE("Average of ",$G$1),Pivot!$5:$5,0))))),ISNUMBER(INDIRECT(CONCATENATE("'Pivot'!",ADDRESS($Y50,MATCH(CONCATENATE("Average of ",$H$1),Pivot!$5:$5,0))))),ISNUMBER(INDIRECT(CONCATENATE("'Pivot'!",ADDRESS($Y50,MATCH(CONCATENATE("Average of ",$I$1),Pivot!$5:$5,0)))))),INDIRECT(CONCATENATE("'Pivot'!",ADDRESS($Y50,MATCH(CONCATENATE("Average of ",$G$1),Pivot!$5:$5,0))))*4,"")</f>
        <v/>
      </c>
      <c r="H50" s="21" t="str">
        <f ca="1">IF(AND(ISNUMBER(INDIRECT(CONCATENATE("'Pivot'!",ADDRESS($Y50,MATCH(CONCATENATE("Average of ",$H$1),Pivot!$5:$5,0))))),ISNUMBER(INDIRECT(CONCATENATE("'Pivot'!",ADDRESS($Y50,MATCH(CONCATENATE("Average of ",$G$1),Pivot!$5:$5,0))))),ISNUMBER(INDIRECT(CONCATENATE("'Pivot'!",ADDRESS($Y50,MATCH(CONCATENATE("Average of ",$I$1),Pivot!$5:$5,0)))))),INDIRECT(CONCATENATE("'Pivot'!",ADDRESS($Y50,MATCH(CONCATENATE("Average of ",$H$1),Pivot!$5:$5,0))))*$Q$2,"")</f>
        <v/>
      </c>
      <c r="I50" s="161" t="str">
        <f ca="1">IF(AND(ISNUMBER(INDIRECT(CONCATENATE("'Pivot'!",ADDRESS($Y50,MATCH(CONCATENATE("Average of ",$I$1),Pivot!$5:$5,0))))),ISNUMBER(INDIRECT(CONCATENATE("'Pivot'!",ADDRESS($Y50,MATCH(CONCATENATE("Average of ",$G$1),Pivot!$5:$5,0))))),ISNUMBER(INDIRECT(CONCATENATE("'Pivot'!",ADDRESS($Y50,MATCH(CONCATENATE("Average of ",$H$1),Pivot!$5:$5,0)))))),(INDIRECT(CONCATENATE("'Pivot'!",ADDRESS($Y50,MATCH(CONCATENATE("Average of ",$I$1),Pivot!$5:$5,0))))/24),"")</f>
        <v/>
      </c>
      <c r="J50" s="21" t="str">
        <f t="shared" ca="1" si="0"/>
        <v/>
      </c>
      <c r="K50" s="36" t="str">
        <f t="shared" ca="1" si="1"/>
        <v/>
      </c>
      <c r="L50" s="36" t="str">
        <f t="shared" ca="1" si="2"/>
        <v/>
      </c>
      <c r="Y50" s="20">
        <f t="shared" si="4"/>
        <v>53</v>
      </c>
    </row>
    <row r="51" spans="2:25" ht="15" customHeight="1" x14ac:dyDescent="0.2">
      <c r="B51" s="77" t="str">
        <f>IF(ISTEXT(Pivot!A54),Pivot!A54,B49)</f>
        <v>U.S. &amp; Canada</v>
      </c>
      <c r="C51" s="77" t="str">
        <f>IF(ISTEXT(Pivot!B54),Pivot!B54,C49)</f>
        <v>U.S. &amp; Canada</v>
      </c>
      <c r="D51" s="77" t="str">
        <f>IF(ISTEXT(Pivot!C54),Pivot!C54,D49)</f>
        <v>United States</v>
      </c>
      <c r="E51" s="77" t="str">
        <f>IF(ISTEXT(Pivot!D54),Pivot!D54,E49)</f>
        <v>Dallas</v>
      </c>
      <c r="F51" s="77" t="str">
        <f>IF(ISTEXT(Pivot!E54),Pivot!E54,F49)</f>
        <v>EFM</v>
      </c>
      <c r="G51" s="21" t="str">
        <f ca="1">IF(AND(ISNUMBER(INDIRECT(CONCATENATE("'Pivot'!",ADDRESS($Y51,MATCH(CONCATENATE("Average of ",$G$1),Pivot!$5:$5,0))))),ISNUMBER(INDIRECT(CONCATENATE("'Pivot'!",ADDRESS($Y51,MATCH(CONCATENATE("Average of ",$H$1),Pivot!$5:$5,0))))),ISNUMBER(INDIRECT(CONCATENATE("'Pivot'!",ADDRESS($Y51,MATCH(CONCATENATE("Average of ",$I$1),Pivot!$5:$5,0)))))),INDIRECT(CONCATENATE("'Pivot'!",ADDRESS($Y51,MATCH(CONCATENATE("Average of ",$G$1),Pivot!$5:$5,0))))*4,"")</f>
        <v/>
      </c>
      <c r="H51" s="21" t="str">
        <f ca="1">IF(AND(ISNUMBER(INDIRECT(CONCATENATE("'Pivot'!",ADDRESS($Y51,MATCH(CONCATENATE("Average of ",$H$1),Pivot!$5:$5,0))))),ISNUMBER(INDIRECT(CONCATENATE("'Pivot'!",ADDRESS($Y51,MATCH(CONCATENATE("Average of ",$G$1),Pivot!$5:$5,0))))),ISNUMBER(INDIRECT(CONCATENATE("'Pivot'!",ADDRESS($Y51,MATCH(CONCATENATE("Average of ",$I$1),Pivot!$5:$5,0)))))),INDIRECT(CONCATENATE("'Pivot'!",ADDRESS($Y51,MATCH(CONCATENATE("Average of ",$H$1),Pivot!$5:$5,0))))*$Q$2,"")</f>
        <v/>
      </c>
      <c r="I51" s="161" t="str">
        <f ca="1">IF(AND(ISNUMBER(INDIRECT(CONCATENATE("'Pivot'!",ADDRESS($Y51,MATCH(CONCATENATE("Average of ",$I$1),Pivot!$5:$5,0))))),ISNUMBER(INDIRECT(CONCATENATE("'Pivot'!",ADDRESS($Y51,MATCH(CONCATENATE("Average of ",$G$1),Pivot!$5:$5,0))))),ISNUMBER(INDIRECT(CONCATENATE("'Pivot'!",ADDRESS($Y51,MATCH(CONCATENATE("Average of ",$H$1),Pivot!$5:$5,0)))))),(INDIRECT(CONCATENATE("'Pivot'!",ADDRESS($Y51,MATCH(CONCATENATE("Average of ",$I$1),Pivot!$5:$5,0))))/24),"")</f>
        <v/>
      </c>
      <c r="J51" s="21" t="str">
        <f t="shared" ca="1" si="0"/>
        <v/>
      </c>
      <c r="K51" s="36" t="str">
        <f t="shared" ca="1" si="1"/>
        <v/>
      </c>
      <c r="L51" s="36" t="str">
        <f t="shared" ca="1" si="2"/>
        <v/>
      </c>
      <c r="Y51" s="20">
        <f t="shared" si="4"/>
        <v>54</v>
      </c>
    </row>
    <row r="52" spans="2:25" ht="15" customHeight="1" x14ac:dyDescent="0.2">
      <c r="B52" s="77">
        <f>IF(ISTEXT(Pivot!A55),Pivot!A55,B50)</f>
        <v>0</v>
      </c>
      <c r="C52" s="77">
        <f>IF(ISTEXT(Pivot!B55),Pivot!B55,C50)</f>
        <v>0</v>
      </c>
      <c r="D52" s="77">
        <f>IF(ISTEXT(Pivot!C55),Pivot!C55,D50)</f>
        <v>0</v>
      </c>
      <c r="E52" s="77" t="str">
        <f>IF(ISTEXT(Pivot!D55),Pivot!D55,E50)</f>
        <v>Dallas Total</v>
      </c>
      <c r="F52" s="77" t="str">
        <f>IF(ISTEXT(Pivot!E55),Pivot!E55,F50)</f>
        <v>YEI</v>
      </c>
      <c r="G52" s="21" t="str">
        <f ca="1">IF(AND(ISNUMBER(INDIRECT(CONCATENATE("'Pivot'!",ADDRESS($Y52,MATCH(CONCATENATE("Average of ",$G$1),Pivot!$5:$5,0))))),ISNUMBER(INDIRECT(CONCATENATE("'Pivot'!",ADDRESS($Y52,MATCH(CONCATENATE("Average of ",$H$1),Pivot!$5:$5,0))))),ISNUMBER(INDIRECT(CONCATENATE("'Pivot'!",ADDRESS($Y52,MATCH(CONCATENATE("Average of ",$I$1),Pivot!$5:$5,0)))))),INDIRECT(CONCATENATE("'Pivot'!",ADDRESS($Y52,MATCH(CONCATENATE("Average of ",$G$1),Pivot!$5:$5,0))))*4,"")</f>
        <v/>
      </c>
      <c r="H52" s="21" t="str">
        <f ca="1">IF(AND(ISNUMBER(INDIRECT(CONCATENATE("'Pivot'!",ADDRESS($Y52,MATCH(CONCATENATE("Average of ",$H$1),Pivot!$5:$5,0))))),ISNUMBER(INDIRECT(CONCATENATE("'Pivot'!",ADDRESS($Y52,MATCH(CONCATENATE("Average of ",$G$1),Pivot!$5:$5,0))))),ISNUMBER(INDIRECT(CONCATENATE("'Pivot'!",ADDRESS($Y52,MATCH(CONCATENATE("Average of ",$I$1),Pivot!$5:$5,0)))))),INDIRECT(CONCATENATE("'Pivot'!",ADDRESS($Y52,MATCH(CONCATENATE("Average of ",$H$1),Pivot!$5:$5,0))))*$Q$2,"")</f>
        <v/>
      </c>
      <c r="I52" s="161" t="str">
        <f ca="1">IF(AND(ISNUMBER(INDIRECT(CONCATENATE("'Pivot'!",ADDRESS($Y52,MATCH(CONCATENATE("Average of ",$I$1),Pivot!$5:$5,0))))),ISNUMBER(INDIRECT(CONCATENATE("'Pivot'!",ADDRESS($Y52,MATCH(CONCATENATE("Average of ",$G$1),Pivot!$5:$5,0))))),ISNUMBER(INDIRECT(CONCATENATE("'Pivot'!",ADDRESS($Y52,MATCH(CONCATENATE("Average of ",$H$1),Pivot!$5:$5,0)))))),(INDIRECT(CONCATENATE("'Pivot'!",ADDRESS($Y52,MATCH(CONCATENATE("Average of ",$I$1),Pivot!$5:$5,0))))/24),"")</f>
        <v/>
      </c>
      <c r="J52" s="21" t="str">
        <f t="shared" ca="1" si="0"/>
        <v/>
      </c>
      <c r="K52" s="36" t="str">
        <f t="shared" ca="1" si="1"/>
        <v/>
      </c>
      <c r="L52" s="36" t="str">
        <f t="shared" ca="1" si="2"/>
        <v/>
      </c>
      <c r="Y52" s="20">
        <f t="shared" si="4"/>
        <v>55</v>
      </c>
    </row>
    <row r="53" spans="2:25" ht="15" customHeight="1" x14ac:dyDescent="0.2">
      <c r="B53" s="77" t="str">
        <f>IF(ISTEXT(Pivot!A56),Pivot!A56,B51)</f>
        <v>U.S. &amp; Canada</v>
      </c>
      <c r="C53" s="77" t="str">
        <f>IF(ISTEXT(Pivot!B56),Pivot!B56,C51)</f>
        <v>U.S. &amp; Canada</v>
      </c>
      <c r="D53" s="77" t="str">
        <f>IF(ISTEXT(Pivot!C56),Pivot!C56,D51)</f>
        <v>United States</v>
      </c>
      <c r="E53" s="77" t="str">
        <f>IF(ISTEXT(Pivot!D56),Pivot!D56,E51)</f>
        <v>Dallas</v>
      </c>
      <c r="F53" s="77" t="str">
        <f>IF(ISTEXT(Pivot!E56),Pivot!E56,F51)</f>
        <v>EFM</v>
      </c>
      <c r="G53" s="21" t="str">
        <f ca="1">IF(AND(ISNUMBER(INDIRECT(CONCATENATE("'Pivot'!",ADDRESS($Y53,MATCH(CONCATENATE("Average of ",$G$1),Pivot!$5:$5,0))))),ISNUMBER(INDIRECT(CONCATENATE("'Pivot'!",ADDRESS($Y53,MATCH(CONCATENATE("Average of ",$H$1),Pivot!$5:$5,0))))),ISNUMBER(INDIRECT(CONCATENATE("'Pivot'!",ADDRESS($Y53,MATCH(CONCATENATE("Average of ",$I$1),Pivot!$5:$5,0)))))),INDIRECT(CONCATENATE("'Pivot'!",ADDRESS($Y53,MATCH(CONCATENATE("Average of ",$G$1),Pivot!$5:$5,0))))*4,"")</f>
        <v/>
      </c>
      <c r="H53" s="21" t="str">
        <f ca="1">IF(AND(ISNUMBER(INDIRECT(CONCATENATE("'Pivot'!",ADDRESS($Y53,MATCH(CONCATENATE("Average of ",$H$1),Pivot!$5:$5,0))))),ISNUMBER(INDIRECT(CONCATENATE("'Pivot'!",ADDRESS($Y53,MATCH(CONCATENATE("Average of ",$G$1),Pivot!$5:$5,0))))),ISNUMBER(INDIRECT(CONCATENATE("'Pivot'!",ADDRESS($Y53,MATCH(CONCATENATE("Average of ",$I$1),Pivot!$5:$5,0)))))),INDIRECT(CONCATENATE("'Pivot'!",ADDRESS($Y53,MATCH(CONCATENATE("Average of ",$H$1),Pivot!$5:$5,0))))*$Q$2,"")</f>
        <v/>
      </c>
      <c r="I53" s="161" t="str">
        <f ca="1">IF(AND(ISNUMBER(INDIRECT(CONCATENATE("'Pivot'!",ADDRESS($Y53,MATCH(CONCATENATE("Average of ",$I$1),Pivot!$5:$5,0))))),ISNUMBER(INDIRECT(CONCATENATE("'Pivot'!",ADDRESS($Y53,MATCH(CONCATENATE("Average of ",$G$1),Pivot!$5:$5,0))))),ISNUMBER(INDIRECT(CONCATENATE("'Pivot'!",ADDRESS($Y53,MATCH(CONCATENATE("Average of ",$H$1),Pivot!$5:$5,0)))))),(INDIRECT(CONCATENATE("'Pivot'!",ADDRESS($Y53,MATCH(CONCATENATE("Average of ",$I$1),Pivot!$5:$5,0))))/24),"")</f>
        <v/>
      </c>
      <c r="J53" s="21" t="str">
        <f t="shared" ca="1" si="0"/>
        <v/>
      </c>
      <c r="K53" s="36" t="str">
        <f t="shared" ca="1" si="1"/>
        <v/>
      </c>
      <c r="L53" s="36" t="str">
        <f t="shared" ca="1" si="2"/>
        <v/>
      </c>
      <c r="Y53" s="20">
        <f t="shared" si="4"/>
        <v>56</v>
      </c>
    </row>
    <row r="54" spans="2:25" ht="15" customHeight="1" x14ac:dyDescent="0.2">
      <c r="B54" s="77">
        <f>IF(ISTEXT(Pivot!A57),Pivot!A57,B52)</f>
        <v>0</v>
      </c>
      <c r="C54" s="77">
        <f>IF(ISTEXT(Pivot!B57),Pivot!B57,C52)</f>
        <v>0</v>
      </c>
      <c r="D54" s="77">
        <f>IF(ISTEXT(Pivot!C57),Pivot!C57,D52)</f>
        <v>0</v>
      </c>
      <c r="E54" s="77" t="str">
        <f>IF(ISTEXT(Pivot!D57),Pivot!D57,E52)</f>
        <v>Dallas Total</v>
      </c>
      <c r="F54" s="77" t="str">
        <f>IF(ISTEXT(Pivot!E57),Pivot!E57,F52)</f>
        <v>YEI</v>
      </c>
      <c r="G54" s="21" t="str">
        <f ca="1">IF(AND(ISNUMBER(INDIRECT(CONCATENATE("'Pivot'!",ADDRESS($Y54,MATCH(CONCATENATE("Average of ",$G$1),Pivot!$5:$5,0))))),ISNUMBER(INDIRECT(CONCATENATE("'Pivot'!",ADDRESS($Y54,MATCH(CONCATENATE("Average of ",$H$1),Pivot!$5:$5,0))))),ISNUMBER(INDIRECT(CONCATENATE("'Pivot'!",ADDRESS($Y54,MATCH(CONCATENATE("Average of ",$I$1),Pivot!$5:$5,0)))))),INDIRECT(CONCATENATE("'Pivot'!",ADDRESS($Y54,MATCH(CONCATENATE("Average of ",$G$1),Pivot!$5:$5,0))))*4,"")</f>
        <v/>
      </c>
      <c r="H54" s="21" t="str">
        <f ca="1">IF(AND(ISNUMBER(INDIRECT(CONCATENATE("'Pivot'!",ADDRESS($Y54,MATCH(CONCATENATE("Average of ",$H$1),Pivot!$5:$5,0))))),ISNUMBER(INDIRECT(CONCATENATE("'Pivot'!",ADDRESS($Y54,MATCH(CONCATENATE("Average of ",$G$1),Pivot!$5:$5,0))))),ISNUMBER(INDIRECT(CONCATENATE("'Pivot'!",ADDRESS($Y54,MATCH(CONCATENATE("Average of ",$I$1),Pivot!$5:$5,0)))))),INDIRECT(CONCATENATE("'Pivot'!",ADDRESS($Y54,MATCH(CONCATENATE("Average of ",$H$1),Pivot!$5:$5,0))))*$Q$2,"")</f>
        <v/>
      </c>
      <c r="I54" s="161" t="str">
        <f ca="1">IF(AND(ISNUMBER(INDIRECT(CONCATENATE("'Pivot'!",ADDRESS($Y54,MATCH(CONCATENATE("Average of ",$I$1),Pivot!$5:$5,0))))),ISNUMBER(INDIRECT(CONCATENATE("'Pivot'!",ADDRESS($Y54,MATCH(CONCATENATE("Average of ",$G$1),Pivot!$5:$5,0))))),ISNUMBER(INDIRECT(CONCATENATE("'Pivot'!",ADDRESS($Y54,MATCH(CONCATENATE("Average of ",$H$1),Pivot!$5:$5,0)))))),(INDIRECT(CONCATENATE("'Pivot'!",ADDRESS($Y54,MATCH(CONCATENATE("Average of ",$I$1),Pivot!$5:$5,0))))/24),"")</f>
        <v/>
      </c>
      <c r="J54" s="21" t="str">
        <f t="shared" ca="1" si="0"/>
        <v/>
      </c>
      <c r="K54" s="36" t="str">
        <f t="shared" ca="1" si="1"/>
        <v/>
      </c>
      <c r="L54" s="36" t="str">
        <f t="shared" ca="1" si="2"/>
        <v/>
      </c>
      <c r="Y54" s="20">
        <f t="shared" si="4"/>
        <v>57</v>
      </c>
    </row>
    <row r="55" spans="2:25" ht="15" customHeight="1" x14ac:dyDescent="0.2">
      <c r="B55" s="77" t="str">
        <f>IF(ISTEXT(Pivot!A58),Pivot!A58,B53)</f>
        <v>U.S. &amp; Canada</v>
      </c>
      <c r="C55" s="77" t="str">
        <f>IF(ISTEXT(Pivot!B58),Pivot!B58,C53)</f>
        <v>U.S. &amp; Canada</v>
      </c>
      <c r="D55" s="77" t="str">
        <f>IF(ISTEXT(Pivot!C58),Pivot!C58,D53)</f>
        <v>United States</v>
      </c>
      <c r="E55" s="77" t="str">
        <f>IF(ISTEXT(Pivot!D58),Pivot!D58,E53)</f>
        <v>Dallas</v>
      </c>
      <c r="F55" s="77" t="str">
        <f>IF(ISTEXT(Pivot!E58),Pivot!E58,F53)</f>
        <v>EFM</v>
      </c>
      <c r="G55" s="21" t="str">
        <f ca="1">IF(AND(ISNUMBER(INDIRECT(CONCATENATE("'Pivot'!",ADDRESS($Y55,MATCH(CONCATENATE("Average of ",$G$1),Pivot!$5:$5,0))))),ISNUMBER(INDIRECT(CONCATENATE("'Pivot'!",ADDRESS($Y55,MATCH(CONCATENATE("Average of ",$H$1),Pivot!$5:$5,0))))),ISNUMBER(INDIRECT(CONCATENATE("'Pivot'!",ADDRESS($Y55,MATCH(CONCATENATE("Average of ",$I$1),Pivot!$5:$5,0)))))),INDIRECT(CONCATENATE("'Pivot'!",ADDRESS($Y55,MATCH(CONCATENATE("Average of ",$G$1),Pivot!$5:$5,0))))*4,"")</f>
        <v/>
      </c>
      <c r="H55" s="21" t="str">
        <f ca="1">IF(AND(ISNUMBER(INDIRECT(CONCATENATE("'Pivot'!",ADDRESS($Y55,MATCH(CONCATENATE("Average of ",$H$1),Pivot!$5:$5,0))))),ISNUMBER(INDIRECT(CONCATENATE("'Pivot'!",ADDRESS($Y55,MATCH(CONCATENATE("Average of ",$G$1),Pivot!$5:$5,0))))),ISNUMBER(INDIRECT(CONCATENATE("'Pivot'!",ADDRESS($Y55,MATCH(CONCATENATE("Average of ",$I$1),Pivot!$5:$5,0)))))),INDIRECT(CONCATENATE("'Pivot'!",ADDRESS($Y55,MATCH(CONCATENATE("Average of ",$H$1),Pivot!$5:$5,0))))*$Q$2,"")</f>
        <v/>
      </c>
      <c r="I55" s="161" t="str">
        <f ca="1">IF(AND(ISNUMBER(INDIRECT(CONCATENATE("'Pivot'!",ADDRESS($Y55,MATCH(CONCATENATE("Average of ",$I$1),Pivot!$5:$5,0))))),ISNUMBER(INDIRECT(CONCATENATE("'Pivot'!",ADDRESS($Y55,MATCH(CONCATENATE("Average of ",$G$1),Pivot!$5:$5,0))))),ISNUMBER(INDIRECT(CONCATENATE("'Pivot'!",ADDRESS($Y55,MATCH(CONCATENATE("Average of ",$H$1),Pivot!$5:$5,0)))))),(INDIRECT(CONCATENATE("'Pivot'!",ADDRESS($Y55,MATCH(CONCATENATE("Average of ",$I$1),Pivot!$5:$5,0))))/24),"")</f>
        <v/>
      </c>
      <c r="J55" s="21" t="str">
        <f t="shared" ca="1" si="0"/>
        <v/>
      </c>
      <c r="K55" s="36" t="str">
        <f t="shared" ca="1" si="1"/>
        <v/>
      </c>
      <c r="L55" s="36" t="str">
        <f t="shared" ca="1" si="2"/>
        <v/>
      </c>
      <c r="Y55" s="20">
        <f t="shared" si="4"/>
        <v>58</v>
      </c>
    </row>
    <row r="56" spans="2:25" ht="15" customHeight="1" x14ac:dyDescent="0.2">
      <c r="B56" s="77">
        <f>IF(ISTEXT(Pivot!A59),Pivot!A59,B54)</f>
        <v>0</v>
      </c>
      <c r="C56" s="77">
        <f>IF(ISTEXT(Pivot!B59),Pivot!B59,C54)</f>
        <v>0</v>
      </c>
      <c r="D56" s="77">
        <f>IF(ISTEXT(Pivot!C59),Pivot!C59,D54)</f>
        <v>0</v>
      </c>
      <c r="E56" s="77" t="str">
        <f>IF(ISTEXT(Pivot!D59),Pivot!D59,E54)</f>
        <v>Dallas Total</v>
      </c>
      <c r="F56" s="77" t="str">
        <f>IF(ISTEXT(Pivot!E59),Pivot!E59,F54)</f>
        <v>YEI</v>
      </c>
      <c r="G56" s="21" t="str">
        <f ca="1">IF(AND(ISNUMBER(INDIRECT(CONCATENATE("'Pivot'!",ADDRESS($Y56,MATCH(CONCATENATE("Average of ",$G$1),Pivot!$5:$5,0))))),ISNUMBER(INDIRECT(CONCATENATE("'Pivot'!",ADDRESS($Y56,MATCH(CONCATENATE("Average of ",$H$1),Pivot!$5:$5,0))))),ISNUMBER(INDIRECT(CONCATENATE("'Pivot'!",ADDRESS($Y56,MATCH(CONCATENATE("Average of ",$I$1),Pivot!$5:$5,0)))))),INDIRECT(CONCATENATE("'Pivot'!",ADDRESS($Y56,MATCH(CONCATENATE("Average of ",$G$1),Pivot!$5:$5,0))))*4,"")</f>
        <v/>
      </c>
      <c r="H56" s="21" t="str">
        <f ca="1">IF(AND(ISNUMBER(INDIRECT(CONCATENATE("'Pivot'!",ADDRESS($Y56,MATCH(CONCATENATE("Average of ",$H$1),Pivot!$5:$5,0))))),ISNUMBER(INDIRECT(CONCATENATE("'Pivot'!",ADDRESS($Y56,MATCH(CONCATENATE("Average of ",$G$1),Pivot!$5:$5,0))))),ISNUMBER(INDIRECT(CONCATENATE("'Pivot'!",ADDRESS($Y56,MATCH(CONCATENATE("Average of ",$I$1),Pivot!$5:$5,0)))))),INDIRECT(CONCATENATE("'Pivot'!",ADDRESS($Y56,MATCH(CONCATENATE("Average of ",$H$1),Pivot!$5:$5,0))))*$Q$2,"")</f>
        <v/>
      </c>
      <c r="I56" s="161" t="str">
        <f ca="1">IF(AND(ISNUMBER(INDIRECT(CONCATENATE("'Pivot'!",ADDRESS($Y56,MATCH(CONCATENATE("Average of ",$I$1),Pivot!$5:$5,0))))),ISNUMBER(INDIRECT(CONCATENATE("'Pivot'!",ADDRESS($Y56,MATCH(CONCATENATE("Average of ",$G$1),Pivot!$5:$5,0))))),ISNUMBER(INDIRECT(CONCATENATE("'Pivot'!",ADDRESS($Y56,MATCH(CONCATENATE("Average of ",$H$1),Pivot!$5:$5,0)))))),(INDIRECT(CONCATENATE("'Pivot'!",ADDRESS($Y56,MATCH(CONCATENATE("Average of ",$I$1),Pivot!$5:$5,0))))/24),"")</f>
        <v/>
      </c>
      <c r="J56" s="21" t="str">
        <f t="shared" ca="1" si="0"/>
        <v/>
      </c>
      <c r="K56" s="36" t="str">
        <f t="shared" ca="1" si="1"/>
        <v/>
      </c>
      <c r="L56" s="36" t="str">
        <f t="shared" ca="1" si="2"/>
        <v/>
      </c>
      <c r="Y56" s="20">
        <f t="shared" si="4"/>
        <v>59</v>
      </c>
    </row>
    <row r="57" spans="2:25" ht="15" customHeight="1" x14ac:dyDescent="0.2">
      <c r="B57" s="77" t="str">
        <f>IF(ISTEXT(Pivot!A60),Pivot!A60,B55)</f>
        <v>U.S. &amp; Canada</v>
      </c>
      <c r="C57" s="77" t="str">
        <f>IF(ISTEXT(Pivot!B60),Pivot!B60,C55)</f>
        <v>U.S. &amp; Canada</v>
      </c>
      <c r="D57" s="77" t="str">
        <f>IF(ISTEXT(Pivot!C60),Pivot!C60,D55)</f>
        <v>United States</v>
      </c>
      <c r="E57" s="77" t="str">
        <f>IF(ISTEXT(Pivot!D60),Pivot!D60,E55)</f>
        <v>Dallas</v>
      </c>
      <c r="F57" s="77" t="str">
        <f>IF(ISTEXT(Pivot!E60),Pivot!E60,F55)</f>
        <v>EFM</v>
      </c>
      <c r="G57" s="21" t="str">
        <f ca="1">IF(AND(ISNUMBER(INDIRECT(CONCATENATE("'Pivot'!",ADDRESS($Y57,MATCH(CONCATENATE("Average of ",$G$1),Pivot!$5:$5,0))))),ISNUMBER(INDIRECT(CONCATENATE("'Pivot'!",ADDRESS($Y57,MATCH(CONCATENATE("Average of ",$H$1),Pivot!$5:$5,0))))),ISNUMBER(INDIRECT(CONCATENATE("'Pivot'!",ADDRESS($Y57,MATCH(CONCATENATE("Average of ",$I$1),Pivot!$5:$5,0)))))),INDIRECT(CONCATENATE("'Pivot'!",ADDRESS($Y57,MATCH(CONCATENATE("Average of ",$G$1),Pivot!$5:$5,0))))*4,"")</f>
        <v/>
      </c>
      <c r="H57" s="21" t="str">
        <f ca="1">IF(AND(ISNUMBER(INDIRECT(CONCATENATE("'Pivot'!",ADDRESS($Y57,MATCH(CONCATENATE("Average of ",$H$1),Pivot!$5:$5,0))))),ISNUMBER(INDIRECT(CONCATENATE("'Pivot'!",ADDRESS($Y57,MATCH(CONCATENATE("Average of ",$G$1),Pivot!$5:$5,0))))),ISNUMBER(INDIRECT(CONCATENATE("'Pivot'!",ADDRESS($Y57,MATCH(CONCATENATE("Average of ",$I$1),Pivot!$5:$5,0)))))),INDIRECT(CONCATENATE("'Pivot'!",ADDRESS($Y57,MATCH(CONCATENATE("Average of ",$H$1),Pivot!$5:$5,0))))*$Q$2,"")</f>
        <v/>
      </c>
      <c r="I57" s="161" t="str">
        <f ca="1">IF(AND(ISNUMBER(INDIRECT(CONCATENATE("'Pivot'!",ADDRESS($Y57,MATCH(CONCATENATE("Average of ",$I$1),Pivot!$5:$5,0))))),ISNUMBER(INDIRECT(CONCATENATE("'Pivot'!",ADDRESS($Y57,MATCH(CONCATENATE("Average of ",$G$1),Pivot!$5:$5,0))))),ISNUMBER(INDIRECT(CONCATENATE("'Pivot'!",ADDRESS($Y57,MATCH(CONCATENATE("Average of ",$H$1),Pivot!$5:$5,0)))))),(INDIRECT(CONCATENATE("'Pivot'!",ADDRESS($Y57,MATCH(CONCATENATE("Average of ",$I$1),Pivot!$5:$5,0))))/24),"")</f>
        <v/>
      </c>
      <c r="J57" s="21" t="str">
        <f t="shared" ca="1" si="0"/>
        <v/>
      </c>
      <c r="K57" s="36" t="str">
        <f t="shared" ca="1" si="1"/>
        <v/>
      </c>
      <c r="L57" s="36" t="str">
        <f t="shared" ca="1" si="2"/>
        <v/>
      </c>
      <c r="Y57" s="20">
        <f t="shared" si="4"/>
        <v>60</v>
      </c>
    </row>
    <row r="58" spans="2:25" ht="15" customHeight="1" x14ac:dyDescent="0.2">
      <c r="B58" s="77">
        <f>IF(ISTEXT(Pivot!A61),Pivot!A61,B56)</f>
        <v>0</v>
      </c>
      <c r="C58" s="77">
        <f>IF(ISTEXT(Pivot!B61),Pivot!B61,C56)</f>
        <v>0</v>
      </c>
      <c r="D58" s="77">
        <f>IF(ISTEXT(Pivot!C61),Pivot!C61,D56)</f>
        <v>0</v>
      </c>
      <c r="E58" s="77" t="str">
        <f>IF(ISTEXT(Pivot!D61),Pivot!D61,E56)</f>
        <v>Dallas Total</v>
      </c>
      <c r="F58" s="77" t="str">
        <f>IF(ISTEXT(Pivot!E61),Pivot!E61,F56)</f>
        <v>YEI</v>
      </c>
      <c r="G58" s="21" t="str">
        <f ca="1">IF(AND(ISNUMBER(INDIRECT(CONCATENATE("'Pivot'!",ADDRESS($Y58,MATCH(CONCATENATE("Average of ",$G$1),Pivot!$5:$5,0))))),ISNUMBER(INDIRECT(CONCATENATE("'Pivot'!",ADDRESS($Y58,MATCH(CONCATENATE("Average of ",$H$1),Pivot!$5:$5,0))))),ISNUMBER(INDIRECT(CONCATENATE("'Pivot'!",ADDRESS($Y58,MATCH(CONCATENATE("Average of ",$I$1),Pivot!$5:$5,0)))))),INDIRECT(CONCATENATE("'Pivot'!",ADDRESS($Y58,MATCH(CONCATENATE("Average of ",$G$1),Pivot!$5:$5,0))))*4,"")</f>
        <v/>
      </c>
      <c r="H58" s="21" t="str">
        <f ca="1">IF(AND(ISNUMBER(INDIRECT(CONCATENATE("'Pivot'!",ADDRESS($Y58,MATCH(CONCATENATE("Average of ",$H$1),Pivot!$5:$5,0))))),ISNUMBER(INDIRECT(CONCATENATE("'Pivot'!",ADDRESS($Y58,MATCH(CONCATENATE("Average of ",$G$1),Pivot!$5:$5,0))))),ISNUMBER(INDIRECT(CONCATENATE("'Pivot'!",ADDRESS($Y58,MATCH(CONCATENATE("Average of ",$I$1),Pivot!$5:$5,0)))))),INDIRECT(CONCATENATE("'Pivot'!",ADDRESS($Y58,MATCH(CONCATENATE("Average of ",$H$1),Pivot!$5:$5,0))))*$Q$2,"")</f>
        <v/>
      </c>
      <c r="I58" s="161" t="str">
        <f ca="1">IF(AND(ISNUMBER(INDIRECT(CONCATENATE("'Pivot'!",ADDRESS($Y58,MATCH(CONCATENATE("Average of ",$I$1),Pivot!$5:$5,0))))),ISNUMBER(INDIRECT(CONCATENATE("'Pivot'!",ADDRESS($Y58,MATCH(CONCATENATE("Average of ",$G$1),Pivot!$5:$5,0))))),ISNUMBER(INDIRECT(CONCATENATE("'Pivot'!",ADDRESS($Y58,MATCH(CONCATENATE("Average of ",$H$1),Pivot!$5:$5,0)))))),(INDIRECT(CONCATENATE("'Pivot'!",ADDRESS($Y58,MATCH(CONCATENATE("Average of ",$I$1),Pivot!$5:$5,0))))/24),"")</f>
        <v/>
      </c>
      <c r="J58" s="21" t="str">
        <f t="shared" ca="1" si="0"/>
        <v/>
      </c>
      <c r="K58" s="36" t="str">
        <f t="shared" ca="1" si="1"/>
        <v/>
      </c>
      <c r="L58" s="36" t="str">
        <f t="shared" ca="1" si="2"/>
        <v/>
      </c>
      <c r="Y58" s="20">
        <f t="shared" si="4"/>
        <v>61</v>
      </c>
    </row>
    <row r="59" spans="2:25" ht="15" customHeight="1" x14ac:dyDescent="0.2">
      <c r="B59" s="77" t="str">
        <f>IF(ISTEXT(Pivot!A62),Pivot!A62,B57)</f>
        <v>U.S. &amp; Canada</v>
      </c>
      <c r="C59" s="77" t="str">
        <f>IF(ISTEXT(Pivot!B62),Pivot!B62,C57)</f>
        <v>U.S. &amp; Canada</v>
      </c>
      <c r="D59" s="77" t="str">
        <f>IF(ISTEXT(Pivot!C62),Pivot!C62,D57)</f>
        <v>United States</v>
      </c>
      <c r="E59" s="77" t="str">
        <f>IF(ISTEXT(Pivot!D62),Pivot!D62,E57)</f>
        <v>Dallas</v>
      </c>
      <c r="F59" s="77" t="str">
        <f>IF(ISTEXT(Pivot!E62),Pivot!E62,F57)</f>
        <v>EFM</v>
      </c>
      <c r="G59" s="21" t="str">
        <f ca="1">IF(AND(ISNUMBER(INDIRECT(CONCATENATE("'Pivot'!",ADDRESS($Y59,MATCH(CONCATENATE("Average of ",$G$1),Pivot!$5:$5,0))))),ISNUMBER(INDIRECT(CONCATENATE("'Pivot'!",ADDRESS($Y59,MATCH(CONCATENATE("Average of ",$H$1),Pivot!$5:$5,0))))),ISNUMBER(INDIRECT(CONCATENATE("'Pivot'!",ADDRESS($Y59,MATCH(CONCATENATE("Average of ",$I$1),Pivot!$5:$5,0)))))),INDIRECT(CONCATENATE("'Pivot'!",ADDRESS($Y59,MATCH(CONCATENATE("Average of ",$G$1),Pivot!$5:$5,0))))*4,"")</f>
        <v/>
      </c>
      <c r="H59" s="21" t="str">
        <f ca="1">IF(AND(ISNUMBER(INDIRECT(CONCATENATE("'Pivot'!",ADDRESS($Y59,MATCH(CONCATENATE("Average of ",$H$1),Pivot!$5:$5,0))))),ISNUMBER(INDIRECT(CONCATENATE("'Pivot'!",ADDRESS($Y59,MATCH(CONCATENATE("Average of ",$G$1),Pivot!$5:$5,0))))),ISNUMBER(INDIRECT(CONCATENATE("'Pivot'!",ADDRESS($Y59,MATCH(CONCATENATE("Average of ",$I$1),Pivot!$5:$5,0)))))),INDIRECT(CONCATENATE("'Pivot'!",ADDRESS($Y59,MATCH(CONCATENATE("Average of ",$H$1),Pivot!$5:$5,0))))*$Q$2,"")</f>
        <v/>
      </c>
      <c r="I59" s="161" t="str">
        <f ca="1">IF(AND(ISNUMBER(INDIRECT(CONCATENATE("'Pivot'!",ADDRESS($Y59,MATCH(CONCATENATE("Average of ",$I$1),Pivot!$5:$5,0))))),ISNUMBER(INDIRECT(CONCATENATE("'Pivot'!",ADDRESS($Y59,MATCH(CONCATENATE("Average of ",$G$1),Pivot!$5:$5,0))))),ISNUMBER(INDIRECT(CONCATENATE("'Pivot'!",ADDRESS($Y59,MATCH(CONCATENATE("Average of ",$H$1),Pivot!$5:$5,0)))))),(INDIRECT(CONCATENATE("'Pivot'!",ADDRESS($Y59,MATCH(CONCATENATE("Average of ",$I$1),Pivot!$5:$5,0))))/24),"")</f>
        <v/>
      </c>
      <c r="J59" s="21" t="str">
        <f t="shared" ca="1" si="0"/>
        <v/>
      </c>
      <c r="K59" s="36" t="str">
        <f t="shared" ca="1" si="1"/>
        <v/>
      </c>
      <c r="L59" s="36" t="str">
        <f t="shared" ca="1" si="2"/>
        <v/>
      </c>
      <c r="Y59" s="20">
        <f t="shared" si="4"/>
        <v>62</v>
      </c>
    </row>
    <row r="60" spans="2:25" ht="15" customHeight="1" x14ac:dyDescent="0.2">
      <c r="B60" s="77">
        <f>IF(ISTEXT(Pivot!A63),Pivot!A63,B58)</f>
        <v>0</v>
      </c>
      <c r="C60" s="77">
        <f>IF(ISTEXT(Pivot!B63),Pivot!B63,C58)</f>
        <v>0</v>
      </c>
      <c r="D60" s="77">
        <f>IF(ISTEXT(Pivot!C63),Pivot!C63,D58)</f>
        <v>0</v>
      </c>
      <c r="E60" s="77" t="str">
        <f>IF(ISTEXT(Pivot!D63),Pivot!D63,E58)</f>
        <v>Dallas Total</v>
      </c>
      <c r="F60" s="77" t="str">
        <f>IF(ISTEXT(Pivot!E63),Pivot!E63,F58)</f>
        <v>YEI</v>
      </c>
      <c r="G60" s="21" t="str">
        <f ca="1">IF(AND(ISNUMBER(INDIRECT(CONCATENATE("'Pivot'!",ADDRESS($Y60,MATCH(CONCATENATE("Average of ",$G$1),Pivot!$5:$5,0))))),ISNUMBER(INDIRECT(CONCATENATE("'Pivot'!",ADDRESS($Y60,MATCH(CONCATENATE("Average of ",$H$1),Pivot!$5:$5,0))))),ISNUMBER(INDIRECT(CONCATENATE("'Pivot'!",ADDRESS($Y60,MATCH(CONCATENATE("Average of ",$I$1),Pivot!$5:$5,0)))))),INDIRECT(CONCATENATE("'Pivot'!",ADDRESS($Y60,MATCH(CONCATENATE("Average of ",$G$1),Pivot!$5:$5,0))))*4,"")</f>
        <v/>
      </c>
      <c r="H60" s="21" t="str">
        <f ca="1">IF(AND(ISNUMBER(INDIRECT(CONCATENATE("'Pivot'!",ADDRESS($Y60,MATCH(CONCATENATE("Average of ",$H$1),Pivot!$5:$5,0))))),ISNUMBER(INDIRECT(CONCATENATE("'Pivot'!",ADDRESS($Y60,MATCH(CONCATENATE("Average of ",$G$1),Pivot!$5:$5,0))))),ISNUMBER(INDIRECT(CONCATENATE("'Pivot'!",ADDRESS($Y60,MATCH(CONCATENATE("Average of ",$I$1),Pivot!$5:$5,0)))))),INDIRECT(CONCATENATE("'Pivot'!",ADDRESS($Y60,MATCH(CONCATENATE("Average of ",$H$1),Pivot!$5:$5,0))))*$Q$2,"")</f>
        <v/>
      </c>
      <c r="I60" s="161" t="str">
        <f ca="1">IF(AND(ISNUMBER(INDIRECT(CONCATENATE("'Pivot'!",ADDRESS($Y60,MATCH(CONCATENATE("Average of ",$I$1),Pivot!$5:$5,0))))),ISNUMBER(INDIRECT(CONCATENATE("'Pivot'!",ADDRESS($Y60,MATCH(CONCATENATE("Average of ",$G$1),Pivot!$5:$5,0))))),ISNUMBER(INDIRECT(CONCATENATE("'Pivot'!",ADDRESS($Y60,MATCH(CONCATENATE("Average of ",$H$1),Pivot!$5:$5,0)))))),(INDIRECT(CONCATENATE("'Pivot'!",ADDRESS($Y60,MATCH(CONCATENATE("Average of ",$I$1),Pivot!$5:$5,0))))/24),"")</f>
        <v/>
      </c>
      <c r="J60" s="21" t="str">
        <f t="shared" ca="1" si="0"/>
        <v/>
      </c>
      <c r="K60" s="36" t="str">
        <f t="shared" ca="1" si="1"/>
        <v/>
      </c>
      <c r="L60" s="36" t="str">
        <f t="shared" ca="1" si="2"/>
        <v/>
      </c>
      <c r="Y60" s="20">
        <f t="shared" si="4"/>
        <v>63</v>
      </c>
    </row>
    <row r="61" spans="2:25" ht="15" customHeight="1" x14ac:dyDescent="0.2">
      <c r="B61" s="77" t="str">
        <f>IF(ISTEXT(Pivot!A64),Pivot!A64,B59)</f>
        <v>U.S. &amp; Canada</v>
      </c>
      <c r="C61" s="77" t="str">
        <f>IF(ISTEXT(Pivot!B64),Pivot!B64,C59)</f>
        <v>U.S. &amp; Canada</v>
      </c>
      <c r="D61" s="77" t="str">
        <f>IF(ISTEXT(Pivot!C64),Pivot!C64,D59)</f>
        <v>United States</v>
      </c>
      <c r="E61" s="77" t="str">
        <f>IF(ISTEXT(Pivot!D64),Pivot!D64,E59)</f>
        <v>Dallas</v>
      </c>
      <c r="F61" s="77" t="str">
        <f>IF(ISTEXT(Pivot!E64),Pivot!E64,F59)</f>
        <v>EFM</v>
      </c>
      <c r="G61" s="21" t="str">
        <f ca="1">IF(AND(ISNUMBER(INDIRECT(CONCATENATE("'Pivot'!",ADDRESS($Y61,MATCH(CONCATENATE("Average of ",$G$1),Pivot!$5:$5,0))))),ISNUMBER(INDIRECT(CONCATENATE("'Pivot'!",ADDRESS($Y61,MATCH(CONCATENATE("Average of ",$H$1),Pivot!$5:$5,0))))),ISNUMBER(INDIRECT(CONCATENATE("'Pivot'!",ADDRESS($Y61,MATCH(CONCATENATE("Average of ",$I$1),Pivot!$5:$5,0)))))),INDIRECT(CONCATENATE("'Pivot'!",ADDRESS($Y61,MATCH(CONCATENATE("Average of ",$G$1),Pivot!$5:$5,0))))*4,"")</f>
        <v/>
      </c>
      <c r="H61" s="21" t="str">
        <f ca="1">IF(AND(ISNUMBER(INDIRECT(CONCATENATE("'Pivot'!",ADDRESS($Y61,MATCH(CONCATENATE("Average of ",$H$1),Pivot!$5:$5,0))))),ISNUMBER(INDIRECT(CONCATENATE("'Pivot'!",ADDRESS($Y61,MATCH(CONCATENATE("Average of ",$G$1),Pivot!$5:$5,0))))),ISNUMBER(INDIRECT(CONCATENATE("'Pivot'!",ADDRESS($Y61,MATCH(CONCATENATE("Average of ",$I$1),Pivot!$5:$5,0)))))),INDIRECT(CONCATENATE("'Pivot'!",ADDRESS($Y61,MATCH(CONCATENATE("Average of ",$H$1),Pivot!$5:$5,0))))*$Q$2,"")</f>
        <v/>
      </c>
      <c r="I61" s="161" t="str">
        <f ca="1">IF(AND(ISNUMBER(INDIRECT(CONCATENATE("'Pivot'!",ADDRESS($Y61,MATCH(CONCATENATE("Average of ",$I$1),Pivot!$5:$5,0))))),ISNUMBER(INDIRECT(CONCATENATE("'Pivot'!",ADDRESS($Y61,MATCH(CONCATENATE("Average of ",$G$1),Pivot!$5:$5,0))))),ISNUMBER(INDIRECT(CONCATENATE("'Pivot'!",ADDRESS($Y61,MATCH(CONCATENATE("Average of ",$H$1),Pivot!$5:$5,0)))))),(INDIRECT(CONCATENATE("'Pivot'!",ADDRESS($Y61,MATCH(CONCATENATE("Average of ",$I$1),Pivot!$5:$5,0))))/24),"")</f>
        <v/>
      </c>
      <c r="J61" s="21" t="str">
        <f t="shared" ca="1" si="0"/>
        <v/>
      </c>
      <c r="K61" s="36" t="str">
        <f t="shared" ca="1" si="1"/>
        <v/>
      </c>
      <c r="L61" s="36" t="str">
        <f t="shared" ca="1" si="2"/>
        <v/>
      </c>
      <c r="Y61" s="20">
        <f t="shared" si="4"/>
        <v>64</v>
      </c>
    </row>
    <row r="62" spans="2:25" ht="15" customHeight="1" x14ac:dyDescent="0.2">
      <c r="B62" s="77">
        <f>IF(ISTEXT(Pivot!A65),Pivot!A65,B60)</f>
        <v>0</v>
      </c>
      <c r="C62" s="77">
        <f>IF(ISTEXT(Pivot!B65),Pivot!B65,C60)</f>
        <v>0</v>
      </c>
      <c r="D62" s="77">
        <f>IF(ISTEXT(Pivot!C65),Pivot!C65,D60)</f>
        <v>0</v>
      </c>
      <c r="E62" s="77" t="str">
        <f>IF(ISTEXT(Pivot!D65),Pivot!D65,E60)</f>
        <v>Dallas Total</v>
      </c>
      <c r="F62" s="77" t="str">
        <f>IF(ISTEXT(Pivot!E65),Pivot!E65,F60)</f>
        <v>YEI</v>
      </c>
      <c r="G62" s="21" t="str">
        <f ca="1">IF(AND(ISNUMBER(INDIRECT(CONCATENATE("'Pivot'!",ADDRESS($Y62,MATCH(CONCATENATE("Average of ",$G$1),Pivot!$5:$5,0))))),ISNUMBER(INDIRECT(CONCATENATE("'Pivot'!",ADDRESS($Y62,MATCH(CONCATENATE("Average of ",$H$1),Pivot!$5:$5,0))))),ISNUMBER(INDIRECT(CONCATENATE("'Pivot'!",ADDRESS($Y62,MATCH(CONCATENATE("Average of ",$I$1),Pivot!$5:$5,0)))))),INDIRECT(CONCATENATE("'Pivot'!",ADDRESS($Y62,MATCH(CONCATENATE("Average of ",$G$1),Pivot!$5:$5,0))))*4,"")</f>
        <v/>
      </c>
      <c r="H62" s="21" t="str">
        <f ca="1">IF(AND(ISNUMBER(INDIRECT(CONCATENATE("'Pivot'!",ADDRESS($Y62,MATCH(CONCATENATE("Average of ",$H$1),Pivot!$5:$5,0))))),ISNUMBER(INDIRECT(CONCATENATE("'Pivot'!",ADDRESS($Y62,MATCH(CONCATENATE("Average of ",$G$1),Pivot!$5:$5,0))))),ISNUMBER(INDIRECT(CONCATENATE("'Pivot'!",ADDRESS($Y62,MATCH(CONCATENATE("Average of ",$I$1),Pivot!$5:$5,0)))))),INDIRECT(CONCATENATE("'Pivot'!",ADDRESS($Y62,MATCH(CONCATENATE("Average of ",$H$1),Pivot!$5:$5,0))))*$Q$2,"")</f>
        <v/>
      </c>
      <c r="I62" s="161" t="str">
        <f ca="1">IF(AND(ISNUMBER(INDIRECT(CONCATENATE("'Pivot'!",ADDRESS($Y62,MATCH(CONCATENATE("Average of ",$I$1),Pivot!$5:$5,0))))),ISNUMBER(INDIRECT(CONCATENATE("'Pivot'!",ADDRESS($Y62,MATCH(CONCATENATE("Average of ",$G$1),Pivot!$5:$5,0))))),ISNUMBER(INDIRECT(CONCATENATE("'Pivot'!",ADDRESS($Y62,MATCH(CONCATENATE("Average of ",$H$1),Pivot!$5:$5,0)))))),(INDIRECT(CONCATENATE("'Pivot'!",ADDRESS($Y62,MATCH(CONCATENATE("Average of ",$I$1),Pivot!$5:$5,0))))/24),"")</f>
        <v/>
      </c>
      <c r="J62" s="21" t="str">
        <f t="shared" ca="1" si="0"/>
        <v/>
      </c>
      <c r="K62" s="36" t="str">
        <f t="shared" ca="1" si="1"/>
        <v/>
      </c>
      <c r="L62" s="36" t="str">
        <f t="shared" ca="1" si="2"/>
        <v/>
      </c>
      <c r="Y62" s="20">
        <f t="shared" si="4"/>
        <v>65</v>
      </c>
    </row>
    <row r="63" spans="2:25" ht="15" customHeight="1" x14ac:dyDescent="0.2">
      <c r="B63" s="77" t="str">
        <f>IF(ISTEXT(Pivot!A66),Pivot!A66,B61)</f>
        <v>U.S. &amp; Canada</v>
      </c>
      <c r="C63" s="77" t="str">
        <f>IF(ISTEXT(Pivot!B66),Pivot!B66,C61)</f>
        <v>U.S. &amp; Canada</v>
      </c>
      <c r="D63" s="77" t="str">
        <f>IF(ISTEXT(Pivot!C66),Pivot!C66,D61)</f>
        <v>United States</v>
      </c>
      <c r="E63" s="77" t="str">
        <f>IF(ISTEXT(Pivot!D66),Pivot!D66,E61)</f>
        <v>Dallas</v>
      </c>
      <c r="F63" s="77" t="str">
        <f>IF(ISTEXT(Pivot!E66),Pivot!E66,F61)</f>
        <v>EFM</v>
      </c>
      <c r="G63" s="21" t="str">
        <f ca="1">IF(AND(ISNUMBER(INDIRECT(CONCATENATE("'Pivot'!",ADDRESS($Y63,MATCH(CONCATENATE("Average of ",$G$1),Pivot!$5:$5,0))))),ISNUMBER(INDIRECT(CONCATENATE("'Pivot'!",ADDRESS($Y63,MATCH(CONCATENATE("Average of ",$H$1),Pivot!$5:$5,0))))),ISNUMBER(INDIRECT(CONCATENATE("'Pivot'!",ADDRESS($Y63,MATCH(CONCATENATE("Average of ",$I$1),Pivot!$5:$5,0)))))),INDIRECT(CONCATENATE("'Pivot'!",ADDRESS($Y63,MATCH(CONCATENATE("Average of ",$G$1),Pivot!$5:$5,0))))*4,"")</f>
        <v/>
      </c>
      <c r="H63" s="21" t="str">
        <f ca="1">IF(AND(ISNUMBER(INDIRECT(CONCATENATE("'Pivot'!",ADDRESS($Y63,MATCH(CONCATENATE("Average of ",$H$1),Pivot!$5:$5,0))))),ISNUMBER(INDIRECT(CONCATENATE("'Pivot'!",ADDRESS($Y63,MATCH(CONCATENATE("Average of ",$G$1),Pivot!$5:$5,0))))),ISNUMBER(INDIRECT(CONCATENATE("'Pivot'!",ADDRESS($Y63,MATCH(CONCATENATE("Average of ",$I$1),Pivot!$5:$5,0)))))),INDIRECT(CONCATENATE("'Pivot'!",ADDRESS($Y63,MATCH(CONCATENATE("Average of ",$H$1),Pivot!$5:$5,0))))*$Q$2,"")</f>
        <v/>
      </c>
      <c r="I63" s="161" t="str">
        <f ca="1">IF(AND(ISNUMBER(INDIRECT(CONCATENATE("'Pivot'!",ADDRESS($Y63,MATCH(CONCATENATE("Average of ",$I$1),Pivot!$5:$5,0))))),ISNUMBER(INDIRECT(CONCATENATE("'Pivot'!",ADDRESS($Y63,MATCH(CONCATENATE("Average of ",$G$1),Pivot!$5:$5,0))))),ISNUMBER(INDIRECT(CONCATENATE("'Pivot'!",ADDRESS($Y63,MATCH(CONCATENATE("Average of ",$H$1),Pivot!$5:$5,0)))))),(INDIRECT(CONCATENATE("'Pivot'!",ADDRESS($Y63,MATCH(CONCATENATE("Average of ",$I$1),Pivot!$5:$5,0))))/24),"")</f>
        <v/>
      </c>
      <c r="J63" s="21" t="str">
        <f t="shared" ca="1" si="0"/>
        <v/>
      </c>
      <c r="K63" s="36" t="str">
        <f t="shared" ca="1" si="1"/>
        <v/>
      </c>
      <c r="L63" s="36" t="str">
        <f t="shared" ca="1" si="2"/>
        <v/>
      </c>
      <c r="Y63" s="20">
        <f t="shared" si="4"/>
        <v>66</v>
      </c>
    </row>
    <row r="64" spans="2:25" ht="15" customHeight="1" x14ac:dyDescent="0.2">
      <c r="B64" s="77">
        <f>IF(ISTEXT(Pivot!A67),Pivot!A67,B62)</f>
        <v>0</v>
      </c>
      <c r="C64" s="77">
        <f>IF(ISTEXT(Pivot!B67),Pivot!B67,C62)</f>
        <v>0</v>
      </c>
      <c r="D64" s="77">
        <f>IF(ISTEXT(Pivot!C67),Pivot!C67,D62)</f>
        <v>0</v>
      </c>
      <c r="E64" s="77" t="str">
        <f>IF(ISTEXT(Pivot!D67),Pivot!D67,E62)</f>
        <v>Dallas Total</v>
      </c>
      <c r="F64" s="77" t="str">
        <f>IF(ISTEXT(Pivot!E67),Pivot!E67,F62)</f>
        <v>YEI</v>
      </c>
      <c r="G64" s="21" t="str">
        <f ca="1">IF(AND(ISNUMBER(INDIRECT(CONCATENATE("'Pivot'!",ADDRESS($Y64,MATCH(CONCATENATE("Average of ",$G$1),Pivot!$5:$5,0))))),ISNUMBER(INDIRECT(CONCATENATE("'Pivot'!",ADDRESS($Y64,MATCH(CONCATENATE("Average of ",$H$1),Pivot!$5:$5,0))))),ISNUMBER(INDIRECT(CONCATENATE("'Pivot'!",ADDRESS($Y64,MATCH(CONCATENATE("Average of ",$I$1),Pivot!$5:$5,0)))))),INDIRECT(CONCATENATE("'Pivot'!",ADDRESS($Y64,MATCH(CONCATENATE("Average of ",$G$1),Pivot!$5:$5,0))))*4,"")</f>
        <v/>
      </c>
      <c r="H64" s="21" t="str">
        <f ca="1">IF(AND(ISNUMBER(INDIRECT(CONCATENATE("'Pivot'!",ADDRESS($Y64,MATCH(CONCATENATE("Average of ",$H$1),Pivot!$5:$5,0))))),ISNUMBER(INDIRECT(CONCATENATE("'Pivot'!",ADDRESS($Y64,MATCH(CONCATENATE("Average of ",$G$1),Pivot!$5:$5,0))))),ISNUMBER(INDIRECT(CONCATENATE("'Pivot'!",ADDRESS($Y64,MATCH(CONCATENATE("Average of ",$I$1),Pivot!$5:$5,0)))))),INDIRECT(CONCATENATE("'Pivot'!",ADDRESS($Y64,MATCH(CONCATENATE("Average of ",$H$1),Pivot!$5:$5,0))))*$Q$2,"")</f>
        <v/>
      </c>
      <c r="I64" s="161" t="str">
        <f ca="1">IF(AND(ISNUMBER(INDIRECT(CONCATENATE("'Pivot'!",ADDRESS($Y64,MATCH(CONCATENATE("Average of ",$I$1),Pivot!$5:$5,0))))),ISNUMBER(INDIRECT(CONCATENATE("'Pivot'!",ADDRESS($Y64,MATCH(CONCATENATE("Average of ",$G$1),Pivot!$5:$5,0))))),ISNUMBER(INDIRECT(CONCATENATE("'Pivot'!",ADDRESS($Y64,MATCH(CONCATENATE("Average of ",$H$1),Pivot!$5:$5,0)))))),(INDIRECT(CONCATENATE("'Pivot'!",ADDRESS($Y64,MATCH(CONCATENATE("Average of ",$I$1),Pivot!$5:$5,0))))/24),"")</f>
        <v/>
      </c>
      <c r="J64" s="21" t="str">
        <f t="shared" ca="1" si="0"/>
        <v/>
      </c>
      <c r="K64" s="36" t="str">
        <f t="shared" ca="1" si="1"/>
        <v/>
      </c>
      <c r="L64" s="36" t="str">
        <f t="shared" ca="1" si="2"/>
        <v/>
      </c>
      <c r="Y64" s="20">
        <f t="shared" si="4"/>
        <v>67</v>
      </c>
    </row>
    <row r="65" spans="2:25" ht="15" customHeight="1" x14ac:dyDescent="0.2">
      <c r="B65" s="77" t="str">
        <f>IF(ISTEXT(Pivot!A68),Pivot!A68,B63)</f>
        <v>U.S. &amp; Canada</v>
      </c>
      <c r="C65" s="77" t="str">
        <f>IF(ISTEXT(Pivot!B68),Pivot!B68,C63)</f>
        <v>U.S. &amp; Canada</v>
      </c>
      <c r="D65" s="77" t="str">
        <f>IF(ISTEXT(Pivot!C68),Pivot!C68,D63)</f>
        <v>United States</v>
      </c>
      <c r="E65" s="77" t="str">
        <f>IF(ISTEXT(Pivot!D68),Pivot!D68,E63)</f>
        <v>Dallas</v>
      </c>
      <c r="F65" s="77" t="str">
        <f>IF(ISTEXT(Pivot!E68),Pivot!E68,F63)</f>
        <v>EFM</v>
      </c>
      <c r="G65" s="21" t="str">
        <f ca="1">IF(AND(ISNUMBER(INDIRECT(CONCATENATE("'Pivot'!",ADDRESS($Y65,MATCH(CONCATENATE("Average of ",$G$1),Pivot!$5:$5,0))))),ISNUMBER(INDIRECT(CONCATENATE("'Pivot'!",ADDRESS($Y65,MATCH(CONCATENATE("Average of ",$H$1),Pivot!$5:$5,0))))),ISNUMBER(INDIRECT(CONCATENATE("'Pivot'!",ADDRESS($Y65,MATCH(CONCATENATE("Average of ",$I$1),Pivot!$5:$5,0)))))),INDIRECT(CONCATENATE("'Pivot'!",ADDRESS($Y65,MATCH(CONCATENATE("Average of ",$G$1),Pivot!$5:$5,0))))*4,"")</f>
        <v/>
      </c>
      <c r="H65" s="21" t="str">
        <f ca="1">IF(AND(ISNUMBER(INDIRECT(CONCATENATE("'Pivot'!",ADDRESS($Y65,MATCH(CONCATENATE("Average of ",$H$1),Pivot!$5:$5,0))))),ISNUMBER(INDIRECT(CONCATENATE("'Pivot'!",ADDRESS($Y65,MATCH(CONCATENATE("Average of ",$G$1),Pivot!$5:$5,0))))),ISNUMBER(INDIRECT(CONCATENATE("'Pivot'!",ADDRESS($Y65,MATCH(CONCATENATE("Average of ",$I$1),Pivot!$5:$5,0)))))),INDIRECT(CONCATENATE("'Pivot'!",ADDRESS($Y65,MATCH(CONCATENATE("Average of ",$H$1),Pivot!$5:$5,0))))*$Q$2,"")</f>
        <v/>
      </c>
      <c r="I65" s="161" t="str">
        <f ca="1">IF(AND(ISNUMBER(INDIRECT(CONCATENATE("'Pivot'!",ADDRESS($Y65,MATCH(CONCATENATE("Average of ",$I$1),Pivot!$5:$5,0))))),ISNUMBER(INDIRECT(CONCATENATE("'Pivot'!",ADDRESS($Y65,MATCH(CONCATENATE("Average of ",$G$1),Pivot!$5:$5,0))))),ISNUMBER(INDIRECT(CONCATENATE("'Pivot'!",ADDRESS($Y65,MATCH(CONCATENATE("Average of ",$H$1),Pivot!$5:$5,0)))))),(INDIRECT(CONCATENATE("'Pivot'!",ADDRESS($Y65,MATCH(CONCATENATE("Average of ",$I$1),Pivot!$5:$5,0))))/24),"")</f>
        <v/>
      </c>
      <c r="J65" s="21" t="str">
        <f t="shared" ca="1" si="0"/>
        <v/>
      </c>
      <c r="K65" s="36" t="str">
        <f t="shared" ca="1" si="1"/>
        <v/>
      </c>
      <c r="L65" s="36" t="str">
        <f t="shared" ca="1" si="2"/>
        <v/>
      </c>
      <c r="Y65" s="20">
        <f t="shared" si="4"/>
        <v>68</v>
      </c>
    </row>
    <row r="66" spans="2:25" ht="15" customHeight="1" x14ac:dyDescent="0.2">
      <c r="B66" s="77">
        <f>IF(ISTEXT(Pivot!A69),Pivot!A69,B64)</f>
        <v>0</v>
      </c>
      <c r="C66" s="77">
        <f>IF(ISTEXT(Pivot!B69),Pivot!B69,C64)</f>
        <v>0</v>
      </c>
      <c r="D66" s="77">
        <f>IF(ISTEXT(Pivot!C69),Pivot!C69,D64)</f>
        <v>0</v>
      </c>
      <c r="E66" s="77" t="str">
        <f>IF(ISTEXT(Pivot!D69),Pivot!D69,E64)</f>
        <v>Dallas Total</v>
      </c>
      <c r="F66" s="77" t="str">
        <f>IF(ISTEXT(Pivot!E69),Pivot!E69,F64)</f>
        <v>YEI</v>
      </c>
      <c r="G66" s="21" t="str">
        <f ca="1">IF(AND(ISNUMBER(INDIRECT(CONCATENATE("'Pivot'!",ADDRESS($Y66,MATCH(CONCATENATE("Average of ",$G$1),Pivot!$5:$5,0))))),ISNUMBER(INDIRECT(CONCATENATE("'Pivot'!",ADDRESS($Y66,MATCH(CONCATENATE("Average of ",$H$1),Pivot!$5:$5,0))))),ISNUMBER(INDIRECT(CONCATENATE("'Pivot'!",ADDRESS($Y66,MATCH(CONCATENATE("Average of ",$I$1),Pivot!$5:$5,0)))))),INDIRECT(CONCATENATE("'Pivot'!",ADDRESS($Y66,MATCH(CONCATENATE("Average of ",$G$1),Pivot!$5:$5,0))))*4,"")</f>
        <v/>
      </c>
      <c r="H66" s="21" t="str">
        <f ca="1">IF(AND(ISNUMBER(INDIRECT(CONCATENATE("'Pivot'!",ADDRESS($Y66,MATCH(CONCATENATE("Average of ",$H$1),Pivot!$5:$5,0))))),ISNUMBER(INDIRECT(CONCATENATE("'Pivot'!",ADDRESS($Y66,MATCH(CONCATENATE("Average of ",$G$1),Pivot!$5:$5,0))))),ISNUMBER(INDIRECT(CONCATENATE("'Pivot'!",ADDRESS($Y66,MATCH(CONCATENATE("Average of ",$I$1),Pivot!$5:$5,0)))))),INDIRECT(CONCATENATE("'Pivot'!",ADDRESS($Y66,MATCH(CONCATENATE("Average of ",$H$1),Pivot!$5:$5,0))))*$Q$2,"")</f>
        <v/>
      </c>
      <c r="I66" s="161" t="str">
        <f ca="1">IF(AND(ISNUMBER(INDIRECT(CONCATENATE("'Pivot'!",ADDRESS($Y66,MATCH(CONCATENATE("Average of ",$I$1),Pivot!$5:$5,0))))),ISNUMBER(INDIRECT(CONCATENATE("'Pivot'!",ADDRESS($Y66,MATCH(CONCATENATE("Average of ",$G$1),Pivot!$5:$5,0))))),ISNUMBER(INDIRECT(CONCATENATE("'Pivot'!",ADDRESS($Y66,MATCH(CONCATENATE("Average of ",$H$1),Pivot!$5:$5,0)))))),(INDIRECT(CONCATENATE("'Pivot'!",ADDRESS($Y66,MATCH(CONCATENATE("Average of ",$I$1),Pivot!$5:$5,0))))/24),"")</f>
        <v/>
      </c>
      <c r="J66" s="21" t="str">
        <f t="shared" ca="1" si="0"/>
        <v/>
      </c>
      <c r="K66" s="36" t="str">
        <f t="shared" ca="1" si="1"/>
        <v/>
      </c>
      <c r="L66" s="36" t="str">
        <f t="shared" ca="1" si="2"/>
        <v/>
      </c>
      <c r="Y66" s="20">
        <f t="shared" si="4"/>
        <v>69</v>
      </c>
    </row>
    <row r="67" spans="2:25" ht="15" customHeight="1" x14ac:dyDescent="0.2">
      <c r="B67" s="77" t="str">
        <f>IF(ISTEXT(Pivot!A70),Pivot!A70,B65)</f>
        <v>U.S. &amp; Canada</v>
      </c>
      <c r="C67" s="77" t="str">
        <f>IF(ISTEXT(Pivot!B70),Pivot!B70,C65)</f>
        <v>U.S. &amp; Canada</v>
      </c>
      <c r="D67" s="77" t="str">
        <f>IF(ISTEXT(Pivot!C70),Pivot!C70,D65)</f>
        <v>United States</v>
      </c>
      <c r="E67" s="77" t="str">
        <f>IF(ISTEXT(Pivot!D70),Pivot!D70,E65)</f>
        <v>Dallas</v>
      </c>
      <c r="F67" s="77" t="str">
        <f>IF(ISTEXT(Pivot!E70),Pivot!E70,F65)</f>
        <v>EFM</v>
      </c>
      <c r="G67" s="21" t="str">
        <f ca="1">IF(AND(ISNUMBER(INDIRECT(CONCATENATE("'Pivot'!",ADDRESS($Y67,MATCH(CONCATENATE("Average of ",$G$1),Pivot!$5:$5,0))))),ISNUMBER(INDIRECT(CONCATENATE("'Pivot'!",ADDRESS($Y67,MATCH(CONCATENATE("Average of ",$H$1),Pivot!$5:$5,0))))),ISNUMBER(INDIRECT(CONCATENATE("'Pivot'!",ADDRESS($Y67,MATCH(CONCATENATE("Average of ",$I$1),Pivot!$5:$5,0)))))),INDIRECT(CONCATENATE("'Pivot'!",ADDRESS($Y67,MATCH(CONCATENATE("Average of ",$G$1),Pivot!$5:$5,0))))*4,"")</f>
        <v/>
      </c>
      <c r="H67" s="21" t="str">
        <f ca="1">IF(AND(ISNUMBER(INDIRECT(CONCATENATE("'Pivot'!",ADDRESS($Y67,MATCH(CONCATENATE("Average of ",$H$1),Pivot!$5:$5,0))))),ISNUMBER(INDIRECT(CONCATENATE("'Pivot'!",ADDRESS($Y67,MATCH(CONCATENATE("Average of ",$G$1),Pivot!$5:$5,0))))),ISNUMBER(INDIRECT(CONCATENATE("'Pivot'!",ADDRESS($Y67,MATCH(CONCATENATE("Average of ",$I$1),Pivot!$5:$5,0)))))),INDIRECT(CONCATENATE("'Pivot'!",ADDRESS($Y67,MATCH(CONCATENATE("Average of ",$H$1),Pivot!$5:$5,0))))*$Q$2,"")</f>
        <v/>
      </c>
      <c r="I67" s="161" t="str">
        <f ca="1">IF(AND(ISNUMBER(INDIRECT(CONCATENATE("'Pivot'!",ADDRESS($Y67,MATCH(CONCATENATE("Average of ",$I$1),Pivot!$5:$5,0))))),ISNUMBER(INDIRECT(CONCATENATE("'Pivot'!",ADDRESS($Y67,MATCH(CONCATENATE("Average of ",$G$1),Pivot!$5:$5,0))))),ISNUMBER(INDIRECT(CONCATENATE("'Pivot'!",ADDRESS($Y67,MATCH(CONCATENATE("Average of ",$H$1),Pivot!$5:$5,0)))))),(INDIRECT(CONCATENATE("'Pivot'!",ADDRESS($Y67,MATCH(CONCATENATE("Average of ",$I$1),Pivot!$5:$5,0))))/24),"")</f>
        <v/>
      </c>
      <c r="J67" s="21" t="str">
        <f t="shared" ref="J67:J130" ca="1" si="8">IF(AND(ISNUMBER(G67),ISNUMBER(H67)),SUM(G67:H67),"")</f>
        <v/>
      </c>
      <c r="K67" s="36" t="str">
        <f t="shared" ref="K67:K130" ca="1" si="9">IF(ISNUMBER(J67),G67/$J67,"")</f>
        <v/>
      </c>
      <c r="L67" s="36" t="str">
        <f t="shared" ref="L67:L130" ca="1" si="10">IF(ISNUMBER(K67),H67/$J67,"")</f>
        <v/>
      </c>
      <c r="Y67" s="20">
        <f t="shared" si="4"/>
        <v>70</v>
      </c>
    </row>
    <row r="68" spans="2:25" ht="15" customHeight="1" x14ac:dyDescent="0.2">
      <c r="B68" s="77">
        <f>IF(ISTEXT(Pivot!A71),Pivot!A71,B66)</f>
        <v>0</v>
      </c>
      <c r="C68" s="77">
        <f>IF(ISTEXT(Pivot!B71),Pivot!B71,C66)</f>
        <v>0</v>
      </c>
      <c r="D68" s="77">
        <f>IF(ISTEXT(Pivot!C71),Pivot!C71,D66)</f>
        <v>0</v>
      </c>
      <c r="E68" s="77" t="str">
        <f>IF(ISTEXT(Pivot!D71),Pivot!D71,E66)</f>
        <v>Dallas Total</v>
      </c>
      <c r="F68" s="77" t="str">
        <f>IF(ISTEXT(Pivot!E71),Pivot!E71,F66)</f>
        <v>YEI</v>
      </c>
      <c r="G68" s="21" t="str">
        <f ca="1">IF(AND(ISNUMBER(INDIRECT(CONCATENATE("'Pivot'!",ADDRESS($Y68,MATCH(CONCATENATE("Average of ",$G$1),Pivot!$5:$5,0))))),ISNUMBER(INDIRECT(CONCATENATE("'Pivot'!",ADDRESS($Y68,MATCH(CONCATENATE("Average of ",$H$1),Pivot!$5:$5,0))))),ISNUMBER(INDIRECT(CONCATENATE("'Pivot'!",ADDRESS($Y68,MATCH(CONCATENATE("Average of ",$I$1),Pivot!$5:$5,0)))))),INDIRECT(CONCATENATE("'Pivot'!",ADDRESS($Y68,MATCH(CONCATENATE("Average of ",$G$1),Pivot!$5:$5,0))))*4,"")</f>
        <v/>
      </c>
      <c r="H68" s="21" t="str">
        <f ca="1">IF(AND(ISNUMBER(INDIRECT(CONCATENATE("'Pivot'!",ADDRESS($Y68,MATCH(CONCATENATE("Average of ",$H$1),Pivot!$5:$5,0))))),ISNUMBER(INDIRECT(CONCATENATE("'Pivot'!",ADDRESS($Y68,MATCH(CONCATENATE("Average of ",$G$1),Pivot!$5:$5,0))))),ISNUMBER(INDIRECT(CONCATENATE("'Pivot'!",ADDRESS($Y68,MATCH(CONCATENATE("Average of ",$I$1),Pivot!$5:$5,0)))))),INDIRECT(CONCATENATE("'Pivot'!",ADDRESS($Y68,MATCH(CONCATENATE("Average of ",$H$1),Pivot!$5:$5,0))))*$Q$2,"")</f>
        <v/>
      </c>
      <c r="I68" s="161" t="str">
        <f ca="1">IF(AND(ISNUMBER(INDIRECT(CONCATENATE("'Pivot'!",ADDRESS($Y68,MATCH(CONCATENATE("Average of ",$I$1),Pivot!$5:$5,0))))),ISNUMBER(INDIRECT(CONCATENATE("'Pivot'!",ADDRESS($Y68,MATCH(CONCATENATE("Average of ",$G$1),Pivot!$5:$5,0))))),ISNUMBER(INDIRECT(CONCATENATE("'Pivot'!",ADDRESS($Y68,MATCH(CONCATENATE("Average of ",$H$1),Pivot!$5:$5,0)))))),(INDIRECT(CONCATENATE("'Pivot'!",ADDRESS($Y68,MATCH(CONCATENATE("Average of ",$I$1),Pivot!$5:$5,0))))/24),"")</f>
        <v/>
      </c>
      <c r="J68" s="21" t="str">
        <f t="shared" ca="1" si="8"/>
        <v/>
      </c>
      <c r="K68" s="36" t="str">
        <f t="shared" ca="1" si="9"/>
        <v/>
      </c>
      <c r="L68" s="36" t="str">
        <f t="shared" ca="1" si="10"/>
        <v/>
      </c>
      <c r="Y68" s="20">
        <f t="shared" si="4"/>
        <v>71</v>
      </c>
    </row>
    <row r="69" spans="2:25" ht="15" customHeight="1" x14ac:dyDescent="0.2">
      <c r="B69" s="77" t="str">
        <f>IF(ISTEXT(Pivot!A72),Pivot!A72,B67)</f>
        <v>U.S. &amp; Canada</v>
      </c>
      <c r="C69" s="77" t="str">
        <f>IF(ISTEXT(Pivot!B72),Pivot!B72,C67)</f>
        <v>U.S. &amp; Canada</v>
      </c>
      <c r="D69" s="77" t="str">
        <f>IF(ISTEXT(Pivot!C72),Pivot!C72,D67)</f>
        <v>United States</v>
      </c>
      <c r="E69" s="77" t="str">
        <f>IF(ISTEXT(Pivot!D72),Pivot!D72,E67)</f>
        <v>Dallas</v>
      </c>
      <c r="F69" s="77" t="str">
        <f>IF(ISTEXT(Pivot!E72),Pivot!E72,F67)</f>
        <v>EFM</v>
      </c>
      <c r="G69" s="21" t="str">
        <f ca="1">IF(AND(ISNUMBER(INDIRECT(CONCATENATE("'Pivot'!",ADDRESS($Y69,MATCH(CONCATENATE("Average of ",$G$1),Pivot!$5:$5,0))))),ISNUMBER(INDIRECT(CONCATENATE("'Pivot'!",ADDRESS($Y69,MATCH(CONCATENATE("Average of ",$H$1),Pivot!$5:$5,0))))),ISNUMBER(INDIRECT(CONCATENATE("'Pivot'!",ADDRESS($Y69,MATCH(CONCATENATE("Average of ",$I$1),Pivot!$5:$5,0)))))),INDIRECT(CONCATENATE("'Pivot'!",ADDRESS($Y69,MATCH(CONCATENATE("Average of ",$G$1),Pivot!$5:$5,0))))*4,"")</f>
        <v/>
      </c>
      <c r="H69" s="21" t="str">
        <f ca="1">IF(AND(ISNUMBER(INDIRECT(CONCATENATE("'Pivot'!",ADDRESS($Y69,MATCH(CONCATENATE("Average of ",$H$1),Pivot!$5:$5,0))))),ISNUMBER(INDIRECT(CONCATENATE("'Pivot'!",ADDRESS($Y69,MATCH(CONCATENATE("Average of ",$G$1),Pivot!$5:$5,0))))),ISNUMBER(INDIRECT(CONCATENATE("'Pivot'!",ADDRESS($Y69,MATCH(CONCATENATE("Average of ",$I$1),Pivot!$5:$5,0)))))),INDIRECT(CONCATENATE("'Pivot'!",ADDRESS($Y69,MATCH(CONCATENATE("Average of ",$H$1),Pivot!$5:$5,0))))*$Q$2,"")</f>
        <v/>
      </c>
      <c r="I69" s="161" t="str">
        <f ca="1">IF(AND(ISNUMBER(INDIRECT(CONCATENATE("'Pivot'!",ADDRESS($Y69,MATCH(CONCATENATE("Average of ",$I$1),Pivot!$5:$5,0))))),ISNUMBER(INDIRECT(CONCATENATE("'Pivot'!",ADDRESS($Y69,MATCH(CONCATENATE("Average of ",$G$1),Pivot!$5:$5,0))))),ISNUMBER(INDIRECT(CONCATENATE("'Pivot'!",ADDRESS($Y69,MATCH(CONCATENATE("Average of ",$H$1),Pivot!$5:$5,0)))))),(INDIRECT(CONCATENATE("'Pivot'!",ADDRESS($Y69,MATCH(CONCATENATE("Average of ",$I$1),Pivot!$5:$5,0))))/24),"")</f>
        <v/>
      </c>
      <c r="J69" s="21" t="str">
        <f t="shared" ca="1" si="8"/>
        <v/>
      </c>
      <c r="K69" s="36" t="str">
        <f t="shared" ca="1" si="9"/>
        <v/>
      </c>
      <c r="L69" s="36" t="str">
        <f t="shared" ca="1" si="10"/>
        <v/>
      </c>
      <c r="Y69" s="20">
        <f t="shared" ref="Y69:Y132" si="11">Y68+1</f>
        <v>72</v>
      </c>
    </row>
    <row r="70" spans="2:25" ht="15" customHeight="1" x14ac:dyDescent="0.2">
      <c r="B70" s="77">
        <f>IF(ISTEXT(Pivot!A73),Pivot!A73,B68)</f>
        <v>0</v>
      </c>
      <c r="C70" s="77">
        <f>IF(ISTEXT(Pivot!B73),Pivot!B73,C68)</f>
        <v>0</v>
      </c>
      <c r="D70" s="77">
        <f>IF(ISTEXT(Pivot!C73),Pivot!C73,D68)</f>
        <v>0</v>
      </c>
      <c r="E70" s="77" t="str">
        <f>IF(ISTEXT(Pivot!D73),Pivot!D73,E68)</f>
        <v>Dallas Total</v>
      </c>
      <c r="F70" s="77" t="str">
        <f>IF(ISTEXT(Pivot!E73),Pivot!E73,F68)</f>
        <v>YEI</v>
      </c>
      <c r="G70" s="21" t="str">
        <f ca="1">IF(AND(ISNUMBER(INDIRECT(CONCATENATE("'Pivot'!",ADDRESS($Y70,MATCH(CONCATENATE("Average of ",$G$1),Pivot!$5:$5,0))))),ISNUMBER(INDIRECT(CONCATENATE("'Pivot'!",ADDRESS($Y70,MATCH(CONCATENATE("Average of ",$H$1),Pivot!$5:$5,0))))),ISNUMBER(INDIRECT(CONCATENATE("'Pivot'!",ADDRESS($Y70,MATCH(CONCATENATE("Average of ",$I$1),Pivot!$5:$5,0)))))),INDIRECT(CONCATENATE("'Pivot'!",ADDRESS($Y70,MATCH(CONCATENATE("Average of ",$G$1),Pivot!$5:$5,0))))*4,"")</f>
        <v/>
      </c>
      <c r="H70" s="21" t="str">
        <f ca="1">IF(AND(ISNUMBER(INDIRECT(CONCATENATE("'Pivot'!",ADDRESS($Y70,MATCH(CONCATENATE("Average of ",$H$1),Pivot!$5:$5,0))))),ISNUMBER(INDIRECT(CONCATENATE("'Pivot'!",ADDRESS($Y70,MATCH(CONCATENATE("Average of ",$G$1),Pivot!$5:$5,0))))),ISNUMBER(INDIRECT(CONCATENATE("'Pivot'!",ADDRESS($Y70,MATCH(CONCATENATE("Average of ",$I$1),Pivot!$5:$5,0)))))),INDIRECT(CONCATENATE("'Pivot'!",ADDRESS($Y70,MATCH(CONCATENATE("Average of ",$H$1),Pivot!$5:$5,0))))*$Q$2,"")</f>
        <v/>
      </c>
      <c r="I70" s="161" t="str">
        <f ca="1">IF(AND(ISNUMBER(INDIRECT(CONCATENATE("'Pivot'!",ADDRESS($Y70,MATCH(CONCATENATE("Average of ",$I$1),Pivot!$5:$5,0))))),ISNUMBER(INDIRECT(CONCATENATE("'Pivot'!",ADDRESS($Y70,MATCH(CONCATENATE("Average of ",$G$1),Pivot!$5:$5,0))))),ISNUMBER(INDIRECT(CONCATENATE("'Pivot'!",ADDRESS($Y70,MATCH(CONCATENATE("Average of ",$H$1),Pivot!$5:$5,0)))))),(INDIRECT(CONCATENATE("'Pivot'!",ADDRESS($Y70,MATCH(CONCATENATE("Average of ",$I$1),Pivot!$5:$5,0))))/24),"")</f>
        <v/>
      </c>
      <c r="J70" s="21" t="str">
        <f t="shared" ca="1" si="8"/>
        <v/>
      </c>
      <c r="K70" s="36" t="str">
        <f t="shared" ca="1" si="9"/>
        <v/>
      </c>
      <c r="L70" s="36" t="str">
        <f t="shared" ca="1" si="10"/>
        <v/>
      </c>
      <c r="Y70" s="20">
        <f t="shared" si="11"/>
        <v>73</v>
      </c>
    </row>
    <row r="71" spans="2:25" ht="15" customHeight="1" x14ac:dyDescent="0.2">
      <c r="B71" s="77" t="str">
        <f>IF(ISTEXT(Pivot!A74),Pivot!A74,B69)</f>
        <v>U.S. &amp; Canada</v>
      </c>
      <c r="C71" s="77" t="str">
        <f>IF(ISTEXT(Pivot!B74),Pivot!B74,C69)</f>
        <v>U.S. &amp; Canada</v>
      </c>
      <c r="D71" s="77" t="str">
        <f>IF(ISTEXT(Pivot!C74),Pivot!C74,D69)</f>
        <v>United States</v>
      </c>
      <c r="E71" s="77" t="str">
        <f>IF(ISTEXT(Pivot!D74),Pivot!D74,E69)</f>
        <v>Dallas</v>
      </c>
      <c r="F71" s="77" t="str">
        <f>IF(ISTEXT(Pivot!E74),Pivot!E74,F69)</f>
        <v>EFM</v>
      </c>
      <c r="G71" s="21" t="str">
        <f ca="1">IF(AND(ISNUMBER(INDIRECT(CONCATENATE("'Pivot'!",ADDRESS($Y71,MATCH(CONCATENATE("Average of ",$G$1),Pivot!$5:$5,0))))),ISNUMBER(INDIRECT(CONCATENATE("'Pivot'!",ADDRESS($Y71,MATCH(CONCATENATE("Average of ",$H$1),Pivot!$5:$5,0))))),ISNUMBER(INDIRECT(CONCATENATE("'Pivot'!",ADDRESS($Y71,MATCH(CONCATENATE("Average of ",$I$1),Pivot!$5:$5,0)))))),INDIRECT(CONCATENATE("'Pivot'!",ADDRESS($Y71,MATCH(CONCATENATE("Average of ",$G$1),Pivot!$5:$5,0))))*4,"")</f>
        <v/>
      </c>
      <c r="H71" s="21" t="str">
        <f ca="1">IF(AND(ISNUMBER(INDIRECT(CONCATENATE("'Pivot'!",ADDRESS($Y71,MATCH(CONCATENATE("Average of ",$H$1),Pivot!$5:$5,0))))),ISNUMBER(INDIRECT(CONCATENATE("'Pivot'!",ADDRESS($Y71,MATCH(CONCATENATE("Average of ",$G$1),Pivot!$5:$5,0))))),ISNUMBER(INDIRECT(CONCATENATE("'Pivot'!",ADDRESS($Y71,MATCH(CONCATENATE("Average of ",$I$1),Pivot!$5:$5,0)))))),INDIRECT(CONCATENATE("'Pivot'!",ADDRESS($Y71,MATCH(CONCATENATE("Average of ",$H$1),Pivot!$5:$5,0))))*$Q$2,"")</f>
        <v/>
      </c>
      <c r="I71" s="161" t="str">
        <f ca="1">IF(AND(ISNUMBER(INDIRECT(CONCATENATE("'Pivot'!",ADDRESS($Y71,MATCH(CONCATENATE("Average of ",$I$1),Pivot!$5:$5,0))))),ISNUMBER(INDIRECT(CONCATENATE("'Pivot'!",ADDRESS($Y71,MATCH(CONCATENATE("Average of ",$G$1),Pivot!$5:$5,0))))),ISNUMBER(INDIRECT(CONCATENATE("'Pivot'!",ADDRESS($Y71,MATCH(CONCATENATE("Average of ",$H$1),Pivot!$5:$5,0)))))),(INDIRECT(CONCATENATE("'Pivot'!",ADDRESS($Y71,MATCH(CONCATENATE("Average of ",$I$1),Pivot!$5:$5,0))))/24),"")</f>
        <v/>
      </c>
      <c r="J71" s="21" t="str">
        <f t="shared" ca="1" si="8"/>
        <v/>
      </c>
      <c r="K71" s="36" t="str">
        <f t="shared" ca="1" si="9"/>
        <v/>
      </c>
      <c r="L71" s="36" t="str">
        <f t="shared" ca="1" si="10"/>
        <v/>
      </c>
      <c r="Y71" s="20">
        <f t="shared" si="11"/>
        <v>74</v>
      </c>
    </row>
    <row r="72" spans="2:25" ht="15" customHeight="1" x14ac:dyDescent="0.2">
      <c r="B72" s="77">
        <f>IF(ISTEXT(Pivot!A75),Pivot!A75,B70)</f>
        <v>0</v>
      </c>
      <c r="C72" s="77">
        <f>IF(ISTEXT(Pivot!B75),Pivot!B75,C70)</f>
        <v>0</v>
      </c>
      <c r="D72" s="77">
        <f>IF(ISTEXT(Pivot!C75),Pivot!C75,D70)</f>
        <v>0</v>
      </c>
      <c r="E72" s="77" t="str">
        <f>IF(ISTEXT(Pivot!D75),Pivot!D75,E70)</f>
        <v>Dallas Total</v>
      </c>
      <c r="F72" s="77" t="str">
        <f>IF(ISTEXT(Pivot!E75),Pivot!E75,F70)</f>
        <v>YEI</v>
      </c>
      <c r="G72" s="21" t="str">
        <f ca="1">IF(AND(ISNUMBER(INDIRECT(CONCATENATE("'Pivot'!",ADDRESS($Y72,MATCH(CONCATENATE("Average of ",$G$1),Pivot!$5:$5,0))))),ISNUMBER(INDIRECT(CONCATENATE("'Pivot'!",ADDRESS($Y72,MATCH(CONCATENATE("Average of ",$H$1),Pivot!$5:$5,0))))),ISNUMBER(INDIRECT(CONCATENATE("'Pivot'!",ADDRESS($Y72,MATCH(CONCATENATE("Average of ",$I$1),Pivot!$5:$5,0)))))),INDIRECT(CONCATENATE("'Pivot'!",ADDRESS($Y72,MATCH(CONCATENATE("Average of ",$G$1),Pivot!$5:$5,0))))*4,"")</f>
        <v/>
      </c>
      <c r="H72" s="21" t="str">
        <f ca="1">IF(AND(ISNUMBER(INDIRECT(CONCATENATE("'Pivot'!",ADDRESS($Y72,MATCH(CONCATENATE("Average of ",$H$1),Pivot!$5:$5,0))))),ISNUMBER(INDIRECT(CONCATENATE("'Pivot'!",ADDRESS($Y72,MATCH(CONCATENATE("Average of ",$G$1),Pivot!$5:$5,0))))),ISNUMBER(INDIRECT(CONCATENATE("'Pivot'!",ADDRESS($Y72,MATCH(CONCATENATE("Average of ",$I$1),Pivot!$5:$5,0)))))),INDIRECT(CONCATENATE("'Pivot'!",ADDRESS($Y72,MATCH(CONCATENATE("Average of ",$H$1),Pivot!$5:$5,0))))*$Q$2,"")</f>
        <v/>
      </c>
      <c r="I72" s="161" t="str">
        <f ca="1">IF(AND(ISNUMBER(INDIRECT(CONCATENATE("'Pivot'!",ADDRESS($Y72,MATCH(CONCATENATE("Average of ",$I$1),Pivot!$5:$5,0))))),ISNUMBER(INDIRECT(CONCATENATE("'Pivot'!",ADDRESS($Y72,MATCH(CONCATENATE("Average of ",$G$1),Pivot!$5:$5,0))))),ISNUMBER(INDIRECT(CONCATENATE("'Pivot'!",ADDRESS($Y72,MATCH(CONCATENATE("Average of ",$H$1),Pivot!$5:$5,0)))))),(INDIRECT(CONCATENATE("'Pivot'!",ADDRESS($Y72,MATCH(CONCATENATE("Average of ",$I$1),Pivot!$5:$5,0))))/24),"")</f>
        <v/>
      </c>
      <c r="J72" s="21" t="str">
        <f t="shared" ca="1" si="8"/>
        <v/>
      </c>
      <c r="K72" s="36" t="str">
        <f t="shared" ca="1" si="9"/>
        <v/>
      </c>
      <c r="L72" s="36" t="str">
        <f t="shared" ca="1" si="10"/>
        <v/>
      </c>
      <c r="Y72" s="20">
        <f t="shared" si="11"/>
        <v>75</v>
      </c>
    </row>
    <row r="73" spans="2:25" ht="15" customHeight="1" x14ac:dyDescent="0.2">
      <c r="B73" s="77" t="str">
        <f>IF(ISTEXT(Pivot!A76),Pivot!A76,B71)</f>
        <v>U.S. &amp; Canada</v>
      </c>
      <c r="C73" s="77" t="str">
        <f>IF(ISTEXT(Pivot!B76),Pivot!B76,C71)</f>
        <v>U.S. &amp; Canada</v>
      </c>
      <c r="D73" s="77" t="str">
        <f>IF(ISTEXT(Pivot!C76),Pivot!C76,D71)</f>
        <v>United States</v>
      </c>
      <c r="E73" s="77" t="str">
        <f>IF(ISTEXT(Pivot!D76),Pivot!D76,E71)</f>
        <v>Dallas</v>
      </c>
      <c r="F73" s="77" t="str">
        <f>IF(ISTEXT(Pivot!E76),Pivot!E76,F71)</f>
        <v>EFM</v>
      </c>
      <c r="G73" s="21" t="str">
        <f ca="1">IF(AND(ISNUMBER(INDIRECT(CONCATENATE("'Pivot'!",ADDRESS($Y73,MATCH(CONCATENATE("Average of ",$G$1),Pivot!$5:$5,0))))),ISNUMBER(INDIRECT(CONCATENATE("'Pivot'!",ADDRESS($Y73,MATCH(CONCATENATE("Average of ",$H$1),Pivot!$5:$5,0))))),ISNUMBER(INDIRECT(CONCATENATE("'Pivot'!",ADDRESS($Y73,MATCH(CONCATENATE("Average of ",$I$1),Pivot!$5:$5,0)))))),INDIRECT(CONCATENATE("'Pivot'!",ADDRESS($Y73,MATCH(CONCATENATE("Average of ",$G$1),Pivot!$5:$5,0))))*4,"")</f>
        <v/>
      </c>
      <c r="H73" s="21" t="str">
        <f ca="1">IF(AND(ISNUMBER(INDIRECT(CONCATENATE("'Pivot'!",ADDRESS($Y73,MATCH(CONCATENATE("Average of ",$H$1),Pivot!$5:$5,0))))),ISNUMBER(INDIRECT(CONCATENATE("'Pivot'!",ADDRESS($Y73,MATCH(CONCATENATE("Average of ",$G$1),Pivot!$5:$5,0))))),ISNUMBER(INDIRECT(CONCATENATE("'Pivot'!",ADDRESS($Y73,MATCH(CONCATENATE("Average of ",$I$1),Pivot!$5:$5,0)))))),INDIRECT(CONCATENATE("'Pivot'!",ADDRESS($Y73,MATCH(CONCATENATE("Average of ",$H$1),Pivot!$5:$5,0))))*$Q$2,"")</f>
        <v/>
      </c>
      <c r="I73" s="161" t="str">
        <f ca="1">IF(AND(ISNUMBER(INDIRECT(CONCATENATE("'Pivot'!",ADDRESS($Y73,MATCH(CONCATENATE("Average of ",$I$1),Pivot!$5:$5,0))))),ISNUMBER(INDIRECT(CONCATENATE("'Pivot'!",ADDRESS($Y73,MATCH(CONCATENATE("Average of ",$G$1),Pivot!$5:$5,0))))),ISNUMBER(INDIRECT(CONCATENATE("'Pivot'!",ADDRESS($Y73,MATCH(CONCATENATE("Average of ",$H$1),Pivot!$5:$5,0)))))),(INDIRECT(CONCATENATE("'Pivot'!",ADDRESS($Y73,MATCH(CONCATENATE("Average of ",$I$1),Pivot!$5:$5,0))))/24),"")</f>
        <v/>
      </c>
      <c r="J73" s="21" t="str">
        <f t="shared" ca="1" si="8"/>
        <v/>
      </c>
      <c r="K73" s="36" t="str">
        <f t="shared" ca="1" si="9"/>
        <v/>
      </c>
      <c r="L73" s="36" t="str">
        <f t="shared" ca="1" si="10"/>
        <v/>
      </c>
      <c r="Y73" s="20">
        <f t="shared" si="11"/>
        <v>76</v>
      </c>
    </row>
    <row r="74" spans="2:25" ht="15" customHeight="1" x14ac:dyDescent="0.2">
      <c r="B74" s="77">
        <f>IF(ISTEXT(Pivot!A77),Pivot!A77,B72)</f>
        <v>0</v>
      </c>
      <c r="C74" s="77">
        <f>IF(ISTEXT(Pivot!B77),Pivot!B77,C72)</f>
        <v>0</v>
      </c>
      <c r="D74" s="77">
        <f>IF(ISTEXT(Pivot!C77),Pivot!C77,D72)</f>
        <v>0</v>
      </c>
      <c r="E74" s="77" t="str">
        <f>IF(ISTEXT(Pivot!D77),Pivot!D77,E72)</f>
        <v>Dallas Total</v>
      </c>
      <c r="F74" s="77" t="str">
        <f>IF(ISTEXT(Pivot!E77),Pivot!E77,F72)</f>
        <v>YEI</v>
      </c>
      <c r="G74" s="21" t="str">
        <f ca="1">IF(AND(ISNUMBER(INDIRECT(CONCATENATE("'Pivot'!",ADDRESS($Y74,MATCH(CONCATENATE("Average of ",$G$1),Pivot!$5:$5,0))))),ISNUMBER(INDIRECT(CONCATENATE("'Pivot'!",ADDRESS($Y74,MATCH(CONCATENATE("Average of ",$H$1),Pivot!$5:$5,0))))),ISNUMBER(INDIRECT(CONCATENATE("'Pivot'!",ADDRESS($Y74,MATCH(CONCATENATE("Average of ",$I$1),Pivot!$5:$5,0)))))),INDIRECT(CONCATENATE("'Pivot'!",ADDRESS($Y74,MATCH(CONCATENATE("Average of ",$G$1),Pivot!$5:$5,0))))*4,"")</f>
        <v/>
      </c>
      <c r="H74" s="21" t="str">
        <f ca="1">IF(AND(ISNUMBER(INDIRECT(CONCATENATE("'Pivot'!",ADDRESS($Y74,MATCH(CONCATENATE("Average of ",$H$1),Pivot!$5:$5,0))))),ISNUMBER(INDIRECT(CONCATENATE("'Pivot'!",ADDRESS($Y74,MATCH(CONCATENATE("Average of ",$G$1),Pivot!$5:$5,0))))),ISNUMBER(INDIRECT(CONCATENATE("'Pivot'!",ADDRESS($Y74,MATCH(CONCATENATE("Average of ",$I$1),Pivot!$5:$5,0)))))),INDIRECT(CONCATENATE("'Pivot'!",ADDRESS($Y74,MATCH(CONCATENATE("Average of ",$H$1),Pivot!$5:$5,0))))*$Q$2,"")</f>
        <v/>
      </c>
      <c r="I74" s="161" t="str">
        <f ca="1">IF(AND(ISNUMBER(INDIRECT(CONCATENATE("'Pivot'!",ADDRESS($Y74,MATCH(CONCATENATE("Average of ",$I$1),Pivot!$5:$5,0))))),ISNUMBER(INDIRECT(CONCATENATE("'Pivot'!",ADDRESS($Y74,MATCH(CONCATENATE("Average of ",$G$1),Pivot!$5:$5,0))))),ISNUMBER(INDIRECT(CONCATENATE("'Pivot'!",ADDRESS($Y74,MATCH(CONCATENATE("Average of ",$H$1),Pivot!$5:$5,0)))))),(INDIRECT(CONCATENATE("'Pivot'!",ADDRESS($Y74,MATCH(CONCATENATE("Average of ",$I$1),Pivot!$5:$5,0))))/24),"")</f>
        <v/>
      </c>
      <c r="J74" s="21" t="str">
        <f t="shared" ca="1" si="8"/>
        <v/>
      </c>
      <c r="K74" s="36" t="str">
        <f t="shared" ca="1" si="9"/>
        <v/>
      </c>
      <c r="L74" s="36" t="str">
        <f t="shared" ca="1" si="10"/>
        <v/>
      </c>
      <c r="Y74" s="20">
        <f t="shared" si="11"/>
        <v>77</v>
      </c>
    </row>
    <row r="75" spans="2:25" ht="15" customHeight="1" x14ac:dyDescent="0.2">
      <c r="B75" s="77" t="str">
        <f>IF(ISTEXT(Pivot!A78),Pivot!A78,B73)</f>
        <v>U.S. &amp; Canada</v>
      </c>
      <c r="C75" s="77" t="str">
        <f>IF(ISTEXT(Pivot!B78),Pivot!B78,C73)</f>
        <v>U.S. &amp; Canada</v>
      </c>
      <c r="D75" s="77" t="str">
        <f>IF(ISTEXT(Pivot!C78),Pivot!C78,D73)</f>
        <v>United States</v>
      </c>
      <c r="E75" s="77" t="str">
        <f>IF(ISTEXT(Pivot!D78),Pivot!D78,E73)</f>
        <v>Dallas</v>
      </c>
      <c r="F75" s="77" t="str">
        <f>IF(ISTEXT(Pivot!E78),Pivot!E78,F73)</f>
        <v>EFM</v>
      </c>
      <c r="G75" s="21" t="str">
        <f ca="1">IF(AND(ISNUMBER(INDIRECT(CONCATENATE("'Pivot'!",ADDRESS($Y75,MATCH(CONCATENATE("Average of ",$G$1),Pivot!$5:$5,0))))),ISNUMBER(INDIRECT(CONCATENATE("'Pivot'!",ADDRESS($Y75,MATCH(CONCATENATE("Average of ",$H$1),Pivot!$5:$5,0))))),ISNUMBER(INDIRECT(CONCATENATE("'Pivot'!",ADDRESS($Y75,MATCH(CONCATENATE("Average of ",$I$1),Pivot!$5:$5,0)))))),INDIRECT(CONCATENATE("'Pivot'!",ADDRESS($Y75,MATCH(CONCATENATE("Average of ",$G$1),Pivot!$5:$5,0))))*4,"")</f>
        <v/>
      </c>
      <c r="H75" s="21" t="str">
        <f ca="1">IF(AND(ISNUMBER(INDIRECT(CONCATENATE("'Pivot'!",ADDRESS($Y75,MATCH(CONCATENATE("Average of ",$H$1),Pivot!$5:$5,0))))),ISNUMBER(INDIRECT(CONCATENATE("'Pivot'!",ADDRESS($Y75,MATCH(CONCATENATE("Average of ",$G$1),Pivot!$5:$5,0))))),ISNUMBER(INDIRECT(CONCATENATE("'Pivot'!",ADDRESS($Y75,MATCH(CONCATENATE("Average of ",$I$1),Pivot!$5:$5,0)))))),INDIRECT(CONCATENATE("'Pivot'!",ADDRESS($Y75,MATCH(CONCATENATE("Average of ",$H$1),Pivot!$5:$5,0))))*$Q$2,"")</f>
        <v/>
      </c>
      <c r="I75" s="161" t="str">
        <f ca="1">IF(AND(ISNUMBER(INDIRECT(CONCATENATE("'Pivot'!",ADDRESS($Y75,MATCH(CONCATENATE("Average of ",$I$1),Pivot!$5:$5,0))))),ISNUMBER(INDIRECT(CONCATENATE("'Pivot'!",ADDRESS($Y75,MATCH(CONCATENATE("Average of ",$G$1),Pivot!$5:$5,0))))),ISNUMBER(INDIRECT(CONCATENATE("'Pivot'!",ADDRESS($Y75,MATCH(CONCATENATE("Average of ",$H$1),Pivot!$5:$5,0)))))),(INDIRECT(CONCATENATE("'Pivot'!",ADDRESS($Y75,MATCH(CONCATENATE("Average of ",$I$1),Pivot!$5:$5,0))))/24),"")</f>
        <v/>
      </c>
      <c r="J75" s="21" t="str">
        <f t="shared" ca="1" si="8"/>
        <v/>
      </c>
      <c r="K75" s="36" t="str">
        <f t="shared" ca="1" si="9"/>
        <v/>
      </c>
      <c r="L75" s="36" t="str">
        <f t="shared" ca="1" si="10"/>
        <v/>
      </c>
      <c r="Y75" s="20">
        <f t="shared" si="11"/>
        <v>78</v>
      </c>
    </row>
    <row r="76" spans="2:25" ht="15" customHeight="1" x14ac:dyDescent="0.2">
      <c r="B76" s="77">
        <f>IF(ISTEXT(Pivot!A79),Pivot!A79,B74)</f>
        <v>0</v>
      </c>
      <c r="C76" s="77">
        <f>IF(ISTEXT(Pivot!B79),Pivot!B79,C74)</f>
        <v>0</v>
      </c>
      <c r="D76" s="77">
        <f>IF(ISTEXT(Pivot!C79),Pivot!C79,D74)</f>
        <v>0</v>
      </c>
      <c r="E76" s="77" t="str">
        <f>IF(ISTEXT(Pivot!D79),Pivot!D79,E74)</f>
        <v>Dallas Total</v>
      </c>
      <c r="F76" s="77" t="str">
        <f>IF(ISTEXT(Pivot!E79),Pivot!E79,F74)</f>
        <v>YEI</v>
      </c>
      <c r="G76" s="21" t="str">
        <f ca="1">IF(AND(ISNUMBER(INDIRECT(CONCATENATE("'Pivot'!",ADDRESS($Y76,MATCH(CONCATENATE("Average of ",$G$1),Pivot!$5:$5,0))))),ISNUMBER(INDIRECT(CONCATENATE("'Pivot'!",ADDRESS($Y76,MATCH(CONCATENATE("Average of ",$H$1),Pivot!$5:$5,0))))),ISNUMBER(INDIRECT(CONCATENATE("'Pivot'!",ADDRESS($Y76,MATCH(CONCATENATE("Average of ",$I$1),Pivot!$5:$5,0)))))),INDIRECT(CONCATENATE("'Pivot'!",ADDRESS($Y76,MATCH(CONCATENATE("Average of ",$G$1),Pivot!$5:$5,0))))*4,"")</f>
        <v/>
      </c>
      <c r="H76" s="21" t="str">
        <f ca="1">IF(AND(ISNUMBER(INDIRECT(CONCATENATE("'Pivot'!",ADDRESS($Y76,MATCH(CONCATENATE("Average of ",$H$1),Pivot!$5:$5,0))))),ISNUMBER(INDIRECT(CONCATENATE("'Pivot'!",ADDRESS($Y76,MATCH(CONCATENATE("Average of ",$G$1),Pivot!$5:$5,0))))),ISNUMBER(INDIRECT(CONCATENATE("'Pivot'!",ADDRESS($Y76,MATCH(CONCATENATE("Average of ",$I$1),Pivot!$5:$5,0)))))),INDIRECT(CONCATENATE("'Pivot'!",ADDRESS($Y76,MATCH(CONCATENATE("Average of ",$H$1),Pivot!$5:$5,0))))*$Q$2,"")</f>
        <v/>
      </c>
      <c r="I76" s="161" t="str">
        <f ca="1">IF(AND(ISNUMBER(INDIRECT(CONCATENATE("'Pivot'!",ADDRESS($Y76,MATCH(CONCATENATE("Average of ",$I$1),Pivot!$5:$5,0))))),ISNUMBER(INDIRECT(CONCATENATE("'Pivot'!",ADDRESS($Y76,MATCH(CONCATENATE("Average of ",$G$1),Pivot!$5:$5,0))))),ISNUMBER(INDIRECT(CONCATENATE("'Pivot'!",ADDRESS($Y76,MATCH(CONCATENATE("Average of ",$H$1),Pivot!$5:$5,0)))))),(INDIRECT(CONCATENATE("'Pivot'!",ADDRESS($Y76,MATCH(CONCATENATE("Average of ",$I$1),Pivot!$5:$5,0))))/24),"")</f>
        <v/>
      </c>
      <c r="J76" s="21" t="str">
        <f t="shared" ca="1" si="8"/>
        <v/>
      </c>
      <c r="K76" s="36" t="str">
        <f t="shared" ca="1" si="9"/>
        <v/>
      </c>
      <c r="L76" s="36" t="str">
        <f t="shared" ca="1" si="10"/>
        <v/>
      </c>
      <c r="Y76" s="20">
        <f t="shared" si="11"/>
        <v>79</v>
      </c>
    </row>
    <row r="77" spans="2:25" ht="15" customHeight="1" x14ac:dyDescent="0.2">
      <c r="B77" s="77" t="str">
        <f>IF(ISTEXT(Pivot!A80),Pivot!A80,B75)</f>
        <v>U.S. &amp; Canada</v>
      </c>
      <c r="C77" s="77" t="str">
        <f>IF(ISTEXT(Pivot!B80),Pivot!B80,C75)</f>
        <v>U.S. &amp; Canada</v>
      </c>
      <c r="D77" s="77" t="str">
        <f>IF(ISTEXT(Pivot!C80),Pivot!C80,D75)</f>
        <v>United States</v>
      </c>
      <c r="E77" s="77" t="str">
        <f>IF(ISTEXT(Pivot!D80),Pivot!D80,E75)</f>
        <v>Dallas</v>
      </c>
      <c r="F77" s="77" t="str">
        <f>IF(ISTEXT(Pivot!E80),Pivot!E80,F75)</f>
        <v>EFM</v>
      </c>
      <c r="G77" s="21" t="str">
        <f ca="1">IF(AND(ISNUMBER(INDIRECT(CONCATENATE("'Pivot'!",ADDRESS($Y77,MATCH(CONCATENATE("Average of ",$G$1),Pivot!$5:$5,0))))),ISNUMBER(INDIRECT(CONCATENATE("'Pivot'!",ADDRESS($Y77,MATCH(CONCATENATE("Average of ",$H$1),Pivot!$5:$5,0))))),ISNUMBER(INDIRECT(CONCATENATE("'Pivot'!",ADDRESS($Y77,MATCH(CONCATENATE("Average of ",$I$1),Pivot!$5:$5,0)))))),INDIRECT(CONCATENATE("'Pivot'!",ADDRESS($Y77,MATCH(CONCATENATE("Average of ",$G$1),Pivot!$5:$5,0))))*4,"")</f>
        <v/>
      </c>
      <c r="H77" s="21" t="str">
        <f ca="1">IF(AND(ISNUMBER(INDIRECT(CONCATENATE("'Pivot'!",ADDRESS($Y77,MATCH(CONCATENATE("Average of ",$H$1),Pivot!$5:$5,0))))),ISNUMBER(INDIRECT(CONCATENATE("'Pivot'!",ADDRESS($Y77,MATCH(CONCATENATE("Average of ",$G$1),Pivot!$5:$5,0))))),ISNUMBER(INDIRECT(CONCATENATE("'Pivot'!",ADDRESS($Y77,MATCH(CONCATENATE("Average of ",$I$1),Pivot!$5:$5,0)))))),INDIRECT(CONCATENATE("'Pivot'!",ADDRESS($Y77,MATCH(CONCATENATE("Average of ",$H$1),Pivot!$5:$5,0))))*$Q$2,"")</f>
        <v/>
      </c>
      <c r="I77" s="161" t="str">
        <f ca="1">IF(AND(ISNUMBER(INDIRECT(CONCATENATE("'Pivot'!",ADDRESS($Y77,MATCH(CONCATENATE("Average of ",$I$1),Pivot!$5:$5,0))))),ISNUMBER(INDIRECT(CONCATENATE("'Pivot'!",ADDRESS($Y77,MATCH(CONCATENATE("Average of ",$G$1),Pivot!$5:$5,0))))),ISNUMBER(INDIRECT(CONCATENATE("'Pivot'!",ADDRESS($Y77,MATCH(CONCATENATE("Average of ",$H$1),Pivot!$5:$5,0)))))),(INDIRECT(CONCATENATE("'Pivot'!",ADDRESS($Y77,MATCH(CONCATENATE("Average of ",$I$1),Pivot!$5:$5,0))))/24),"")</f>
        <v/>
      </c>
      <c r="J77" s="21" t="str">
        <f t="shared" ca="1" si="8"/>
        <v/>
      </c>
      <c r="K77" s="36" t="str">
        <f t="shared" ca="1" si="9"/>
        <v/>
      </c>
      <c r="L77" s="36" t="str">
        <f t="shared" ca="1" si="10"/>
        <v/>
      </c>
      <c r="Y77" s="20">
        <f t="shared" si="11"/>
        <v>80</v>
      </c>
    </row>
    <row r="78" spans="2:25" ht="15" customHeight="1" x14ac:dyDescent="0.2">
      <c r="B78" s="77">
        <f>IF(ISTEXT(Pivot!A81),Pivot!A81,B76)</f>
        <v>0</v>
      </c>
      <c r="C78" s="77">
        <f>IF(ISTEXT(Pivot!B81),Pivot!B81,C76)</f>
        <v>0</v>
      </c>
      <c r="D78" s="77">
        <f>IF(ISTEXT(Pivot!C81),Pivot!C81,D76)</f>
        <v>0</v>
      </c>
      <c r="E78" s="77" t="str">
        <f>IF(ISTEXT(Pivot!D81),Pivot!D81,E76)</f>
        <v>Dallas Total</v>
      </c>
      <c r="F78" s="77" t="str">
        <f>IF(ISTEXT(Pivot!E81),Pivot!E81,F76)</f>
        <v>YEI</v>
      </c>
      <c r="G78" s="21" t="str">
        <f ca="1">IF(AND(ISNUMBER(INDIRECT(CONCATENATE("'Pivot'!",ADDRESS($Y78,MATCH(CONCATENATE("Average of ",$G$1),Pivot!$5:$5,0))))),ISNUMBER(INDIRECT(CONCATENATE("'Pivot'!",ADDRESS($Y78,MATCH(CONCATENATE("Average of ",$H$1),Pivot!$5:$5,0))))),ISNUMBER(INDIRECT(CONCATENATE("'Pivot'!",ADDRESS($Y78,MATCH(CONCATENATE("Average of ",$I$1),Pivot!$5:$5,0)))))),INDIRECT(CONCATENATE("'Pivot'!",ADDRESS($Y78,MATCH(CONCATENATE("Average of ",$G$1),Pivot!$5:$5,0))))*4,"")</f>
        <v/>
      </c>
      <c r="H78" s="21" t="str">
        <f ca="1">IF(AND(ISNUMBER(INDIRECT(CONCATENATE("'Pivot'!",ADDRESS($Y78,MATCH(CONCATENATE("Average of ",$H$1),Pivot!$5:$5,0))))),ISNUMBER(INDIRECT(CONCATENATE("'Pivot'!",ADDRESS($Y78,MATCH(CONCATENATE("Average of ",$G$1),Pivot!$5:$5,0))))),ISNUMBER(INDIRECT(CONCATENATE("'Pivot'!",ADDRESS($Y78,MATCH(CONCATENATE("Average of ",$I$1),Pivot!$5:$5,0)))))),INDIRECT(CONCATENATE("'Pivot'!",ADDRESS($Y78,MATCH(CONCATENATE("Average of ",$H$1),Pivot!$5:$5,0))))*$Q$2,"")</f>
        <v/>
      </c>
      <c r="I78" s="161" t="str">
        <f ca="1">IF(AND(ISNUMBER(INDIRECT(CONCATENATE("'Pivot'!",ADDRESS($Y78,MATCH(CONCATENATE("Average of ",$I$1),Pivot!$5:$5,0))))),ISNUMBER(INDIRECT(CONCATENATE("'Pivot'!",ADDRESS($Y78,MATCH(CONCATENATE("Average of ",$G$1),Pivot!$5:$5,0))))),ISNUMBER(INDIRECT(CONCATENATE("'Pivot'!",ADDRESS($Y78,MATCH(CONCATENATE("Average of ",$H$1),Pivot!$5:$5,0)))))),(INDIRECT(CONCATENATE("'Pivot'!",ADDRESS($Y78,MATCH(CONCATENATE("Average of ",$I$1),Pivot!$5:$5,0))))/24),"")</f>
        <v/>
      </c>
      <c r="J78" s="21" t="str">
        <f t="shared" ca="1" si="8"/>
        <v/>
      </c>
      <c r="K78" s="36" t="str">
        <f t="shared" ca="1" si="9"/>
        <v/>
      </c>
      <c r="L78" s="36" t="str">
        <f t="shared" ca="1" si="10"/>
        <v/>
      </c>
      <c r="Y78" s="20">
        <f t="shared" si="11"/>
        <v>81</v>
      </c>
    </row>
    <row r="79" spans="2:25" ht="15" customHeight="1" x14ac:dyDescent="0.2">
      <c r="B79" s="77" t="str">
        <f>IF(ISTEXT(Pivot!A82),Pivot!A82,B77)</f>
        <v>U.S. &amp; Canada</v>
      </c>
      <c r="C79" s="77" t="str">
        <f>IF(ISTEXT(Pivot!B82),Pivot!B82,C77)</f>
        <v>U.S. &amp; Canada</v>
      </c>
      <c r="D79" s="77" t="str">
        <f>IF(ISTEXT(Pivot!C82),Pivot!C82,D77)</f>
        <v>United States</v>
      </c>
      <c r="E79" s="77" t="str">
        <f>IF(ISTEXT(Pivot!D82),Pivot!D82,E77)</f>
        <v>Dallas</v>
      </c>
      <c r="F79" s="77" t="str">
        <f>IF(ISTEXT(Pivot!E82),Pivot!E82,F77)</f>
        <v>EFM</v>
      </c>
      <c r="G79" s="21" t="str">
        <f ca="1">IF(AND(ISNUMBER(INDIRECT(CONCATENATE("'Pivot'!",ADDRESS($Y79,MATCH(CONCATENATE("Average of ",$G$1),Pivot!$5:$5,0))))),ISNUMBER(INDIRECT(CONCATENATE("'Pivot'!",ADDRESS($Y79,MATCH(CONCATENATE("Average of ",$H$1),Pivot!$5:$5,0))))),ISNUMBER(INDIRECT(CONCATENATE("'Pivot'!",ADDRESS($Y79,MATCH(CONCATENATE("Average of ",$I$1),Pivot!$5:$5,0)))))),INDIRECT(CONCATENATE("'Pivot'!",ADDRESS($Y79,MATCH(CONCATENATE("Average of ",$G$1),Pivot!$5:$5,0))))*4,"")</f>
        <v/>
      </c>
      <c r="H79" s="21" t="str">
        <f ca="1">IF(AND(ISNUMBER(INDIRECT(CONCATENATE("'Pivot'!",ADDRESS($Y79,MATCH(CONCATENATE("Average of ",$H$1),Pivot!$5:$5,0))))),ISNUMBER(INDIRECT(CONCATENATE("'Pivot'!",ADDRESS($Y79,MATCH(CONCATENATE("Average of ",$G$1),Pivot!$5:$5,0))))),ISNUMBER(INDIRECT(CONCATENATE("'Pivot'!",ADDRESS($Y79,MATCH(CONCATENATE("Average of ",$I$1),Pivot!$5:$5,0)))))),INDIRECT(CONCATENATE("'Pivot'!",ADDRESS($Y79,MATCH(CONCATENATE("Average of ",$H$1),Pivot!$5:$5,0))))*$Q$2,"")</f>
        <v/>
      </c>
      <c r="I79" s="161" t="str">
        <f ca="1">IF(AND(ISNUMBER(INDIRECT(CONCATENATE("'Pivot'!",ADDRESS($Y79,MATCH(CONCATENATE("Average of ",$I$1),Pivot!$5:$5,0))))),ISNUMBER(INDIRECT(CONCATENATE("'Pivot'!",ADDRESS($Y79,MATCH(CONCATENATE("Average of ",$G$1),Pivot!$5:$5,0))))),ISNUMBER(INDIRECT(CONCATENATE("'Pivot'!",ADDRESS($Y79,MATCH(CONCATENATE("Average of ",$H$1),Pivot!$5:$5,0)))))),(INDIRECT(CONCATENATE("'Pivot'!",ADDRESS($Y79,MATCH(CONCATENATE("Average of ",$I$1),Pivot!$5:$5,0))))/24),"")</f>
        <v/>
      </c>
      <c r="J79" s="21" t="str">
        <f t="shared" ca="1" si="8"/>
        <v/>
      </c>
      <c r="K79" s="36" t="str">
        <f t="shared" ca="1" si="9"/>
        <v/>
      </c>
      <c r="L79" s="36" t="str">
        <f t="shared" ca="1" si="10"/>
        <v/>
      </c>
      <c r="Y79" s="20">
        <f t="shared" si="11"/>
        <v>82</v>
      </c>
    </row>
    <row r="80" spans="2:25" ht="15" customHeight="1" x14ac:dyDescent="0.2">
      <c r="B80" s="77">
        <f>IF(ISTEXT(Pivot!A83),Pivot!A83,B78)</f>
        <v>0</v>
      </c>
      <c r="C80" s="77">
        <f>IF(ISTEXT(Pivot!B83),Pivot!B83,C78)</f>
        <v>0</v>
      </c>
      <c r="D80" s="77">
        <f>IF(ISTEXT(Pivot!C83),Pivot!C83,D78)</f>
        <v>0</v>
      </c>
      <c r="E80" s="77" t="str">
        <f>IF(ISTEXT(Pivot!D83),Pivot!D83,E78)</f>
        <v>Dallas Total</v>
      </c>
      <c r="F80" s="77" t="str">
        <f>IF(ISTEXT(Pivot!E83),Pivot!E83,F78)</f>
        <v>YEI</v>
      </c>
      <c r="G80" s="21" t="str">
        <f ca="1">IF(AND(ISNUMBER(INDIRECT(CONCATENATE("'Pivot'!",ADDRESS($Y80,MATCH(CONCATENATE("Average of ",$G$1),Pivot!$5:$5,0))))),ISNUMBER(INDIRECT(CONCATENATE("'Pivot'!",ADDRESS($Y80,MATCH(CONCATENATE("Average of ",$H$1),Pivot!$5:$5,0))))),ISNUMBER(INDIRECT(CONCATENATE("'Pivot'!",ADDRESS($Y80,MATCH(CONCATENATE("Average of ",$I$1),Pivot!$5:$5,0)))))),INDIRECT(CONCATENATE("'Pivot'!",ADDRESS($Y80,MATCH(CONCATENATE("Average of ",$G$1),Pivot!$5:$5,0))))*4,"")</f>
        <v/>
      </c>
      <c r="H80" s="21" t="str">
        <f ca="1">IF(AND(ISNUMBER(INDIRECT(CONCATENATE("'Pivot'!",ADDRESS($Y80,MATCH(CONCATENATE("Average of ",$H$1),Pivot!$5:$5,0))))),ISNUMBER(INDIRECT(CONCATENATE("'Pivot'!",ADDRESS($Y80,MATCH(CONCATENATE("Average of ",$G$1),Pivot!$5:$5,0))))),ISNUMBER(INDIRECT(CONCATENATE("'Pivot'!",ADDRESS($Y80,MATCH(CONCATENATE("Average of ",$I$1),Pivot!$5:$5,0)))))),INDIRECT(CONCATENATE("'Pivot'!",ADDRESS($Y80,MATCH(CONCATENATE("Average of ",$H$1),Pivot!$5:$5,0))))*$Q$2,"")</f>
        <v/>
      </c>
      <c r="I80" s="161" t="str">
        <f ca="1">IF(AND(ISNUMBER(INDIRECT(CONCATENATE("'Pivot'!",ADDRESS($Y80,MATCH(CONCATENATE("Average of ",$I$1),Pivot!$5:$5,0))))),ISNUMBER(INDIRECT(CONCATENATE("'Pivot'!",ADDRESS($Y80,MATCH(CONCATENATE("Average of ",$G$1),Pivot!$5:$5,0))))),ISNUMBER(INDIRECT(CONCATENATE("'Pivot'!",ADDRESS($Y80,MATCH(CONCATENATE("Average of ",$H$1),Pivot!$5:$5,0)))))),(INDIRECT(CONCATENATE("'Pivot'!",ADDRESS($Y80,MATCH(CONCATENATE("Average of ",$I$1),Pivot!$5:$5,0))))/24),"")</f>
        <v/>
      </c>
      <c r="J80" s="21" t="str">
        <f t="shared" ca="1" si="8"/>
        <v/>
      </c>
      <c r="K80" s="36" t="str">
        <f t="shared" ca="1" si="9"/>
        <v/>
      </c>
      <c r="L80" s="36" t="str">
        <f t="shared" ca="1" si="10"/>
        <v/>
      </c>
      <c r="Y80" s="20">
        <f t="shared" si="11"/>
        <v>83</v>
      </c>
    </row>
    <row r="81" spans="2:25" ht="15" customHeight="1" x14ac:dyDescent="0.2">
      <c r="B81" s="77" t="str">
        <f>IF(ISTEXT(Pivot!A84),Pivot!A84,B79)</f>
        <v>U.S. &amp; Canada</v>
      </c>
      <c r="C81" s="77" t="str">
        <f>IF(ISTEXT(Pivot!B84),Pivot!B84,C79)</f>
        <v>U.S. &amp; Canada</v>
      </c>
      <c r="D81" s="77" t="str">
        <f>IF(ISTEXT(Pivot!C84),Pivot!C84,D79)</f>
        <v>United States</v>
      </c>
      <c r="E81" s="77" t="str">
        <f>IF(ISTEXT(Pivot!D84),Pivot!D84,E79)</f>
        <v>Dallas</v>
      </c>
      <c r="F81" s="77" t="str">
        <f>IF(ISTEXT(Pivot!E84),Pivot!E84,F79)</f>
        <v>EFM</v>
      </c>
      <c r="G81" s="21" t="str">
        <f ca="1">IF(AND(ISNUMBER(INDIRECT(CONCATENATE("'Pivot'!",ADDRESS($Y81,MATCH(CONCATENATE("Average of ",$G$1),Pivot!$5:$5,0))))),ISNUMBER(INDIRECT(CONCATENATE("'Pivot'!",ADDRESS($Y81,MATCH(CONCATENATE("Average of ",$H$1),Pivot!$5:$5,0))))),ISNUMBER(INDIRECT(CONCATENATE("'Pivot'!",ADDRESS($Y81,MATCH(CONCATENATE("Average of ",$I$1),Pivot!$5:$5,0)))))),INDIRECT(CONCATENATE("'Pivot'!",ADDRESS($Y81,MATCH(CONCATENATE("Average of ",$G$1),Pivot!$5:$5,0))))*4,"")</f>
        <v/>
      </c>
      <c r="H81" s="21" t="str">
        <f ca="1">IF(AND(ISNUMBER(INDIRECT(CONCATENATE("'Pivot'!",ADDRESS($Y81,MATCH(CONCATENATE("Average of ",$H$1),Pivot!$5:$5,0))))),ISNUMBER(INDIRECT(CONCATENATE("'Pivot'!",ADDRESS($Y81,MATCH(CONCATENATE("Average of ",$G$1),Pivot!$5:$5,0))))),ISNUMBER(INDIRECT(CONCATENATE("'Pivot'!",ADDRESS($Y81,MATCH(CONCATENATE("Average of ",$I$1),Pivot!$5:$5,0)))))),INDIRECT(CONCATENATE("'Pivot'!",ADDRESS($Y81,MATCH(CONCATENATE("Average of ",$H$1),Pivot!$5:$5,0))))*$Q$2,"")</f>
        <v/>
      </c>
      <c r="I81" s="161" t="str">
        <f ca="1">IF(AND(ISNUMBER(INDIRECT(CONCATENATE("'Pivot'!",ADDRESS($Y81,MATCH(CONCATENATE("Average of ",$I$1),Pivot!$5:$5,0))))),ISNUMBER(INDIRECT(CONCATENATE("'Pivot'!",ADDRESS($Y81,MATCH(CONCATENATE("Average of ",$G$1),Pivot!$5:$5,0))))),ISNUMBER(INDIRECT(CONCATENATE("'Pivot'!",ADDRESS($Y81,MATCH(CONCATENATE("Average of ",$H$1),Pivot!$5:$5,0)))))),(INDIRECT(CONCATENATE("'Pivot'!",ADDRESS($Y81,MATCH(CONCATENATE("Average of ",$I$1),Pivot!$5:$5,0))))/24),"")</f>
        <v/>
      </c>
      <c r="J81" s="21" t="str">
        <f t="shared" ca="1" si="8"/>
        <v/>
      </c>
      <c r="K81" s="36" t="str">
        <f t="shared" ca="1" si="9"/>
        <v/>
      </c>
      <c r="L81" s="36" t="str">
        <f t="shared" ca="1" si="10"/>
        <v/>
      </c>
      <c r="Y81" s="20">
        <f t="shared" si="11"/>
        <v>84</v>
      </c>
    </row>
    <row r="82" spans="2:25" ht="15" customHeight="1" x14ac:dyDescent="0.2">
      <c r="B82" s="77">
        <f>IF(ISTEXT(Pivot!A85),Pivot!A85,B80)</f>
        <v>0</v>
      </c>
      <c r="C82" s="77">
        <f>IF(ISTEXT(Pivot!B85),Pivot!B85,C80)</f>
        <v>0</v>
      </c>
      <c r="D82" s="77">
        <f>IF(ISTEXT(Pivot!C85),Pivot!C85,D80)</f>
        <v>0</v>
      </c>
      <c r="E82" s="77" t="str">
        <f>IF(ISTEXT(Pivot!D85),Pivot!D85,E80)</f>
        <v>Dallas Total</v>
      </c>
      <c r="F82" s="77" t="str">
        <f>IF(ISTEXT(Pivot!E85),Pivot!E85,F80)</f>
        <v>YEI</v>
      </c>
      <c r="G82" s="21" t="str">
        <f ca="1">IF(AND(ISNUMBER(INDIRECT(CONCATENATE("'Pivot'!",ADDRESS($Y82,MATCH(CONCATENATE("Average of ",$G$1),Pivot!$5:$5,0))))),ISNUMBER(INDIRECT(CONCATENATE("'Pivot'!",ADDRESS($Y82,MATCH(CONCATENATE("Average of ",$H$1),Pivot!$5:$5,0))))),ISNUMBER(INDIRECT(CONCATENATE("'Pivot'!",ADDRESS($Y82,MATCH(CONCATENATE("Average of ",$I$1),Pivot!$5:$5,0)))))),INDIRECT(CONCATENATE("'Pivot'!",ADDRESS($Y82,MATCH(CONCATENATE("Average of ",$G$1),Pivot!$5:$5,0))))*4,"")</f>
        <v/>
      </c>
      <c r="H82" s="21" t="str">
        <f ca="1">IF(AND(ISNUMBER(INDIRECT(CONCATENATE("'Pivot'!",ADDRESS($Y82,MATCH(CONCATENATE("Average of ",$H$1),Pivot!$5:$5,0))))),ISNUMBER(INDIRECT(CONCATENATE("'Pivot'!",ADDRESS($Y82,MATCH(CONCATENATE("Average of ",$G$1),Pivot!$5:$5,0))))),ISNUMBER(INDIRECT(CONCATENATE("'Pivot'!",ADDRESS($Y82,MATCH(CONCATENATE("Average of ",$I$1),Pivot!$5:$5,0)))))),INDIRECT(CONCATENATE("'Pivot'!",ADDRESS($Y82,MATCH(CONCATENATE("Average of ",$H$1),Pivot!$5:$5,0))))*$Q$2,"")</f>
        <v/>
      </c>
      <c r="I82" s="161" t="str">
        <f ca="1">IF(AND(ISNUMBER(INDIRECT(CONCATENATE("'Pivot'!",ADDRESS($Y82,MATCH(CONCATENATE("Average of ",$I$1),Pivot!$5:$5,0))))),ISNUMBER(INDIRECT(CONCATENATE("'Pivot'!",ADDRESS($Y82,MATCH(CONCATENATE("Average of ",$G$1),Pivot!$5:$5,0))))),ISNUMBER(INDIRECT(CONCATENATE("'Pivot'!",ADDRESS($Y82,MATCH(CONCATENATE("Average of ",$H$1),Pivot!$5:$5,0)))))),(INDIRECT(CONCATENATE("'Pivot'!",ADDRESS($Y82,MATCH(CONCATENATE("Average of ",$I$1),Pivot!$5:$5,0))))/24),"")</f>
        <v/>
      </c>
      <c r="J82" s="21" t="str">
        <f t="shared" ca="1" si="8"/>
        <v/>
      </c>
      <c r="K82" s="36" t="str">
        <f t="shared" ca="1" si="9"/>
        <v/>
      </c>
      <c r="L82" s="36" t="str">
        <f t="shared" ca="1" si="10"/>
        <v/>
      </c>
      <c r="Y82" s="20">
        <f t="shared" si="11"/>
        <v>85</v>
      </c>
    </row>
    <row r="83" spans="2:25" ht="15" customHeight="1" x14ac:dyDescent="0.2">
      <c r="B83" s="77" t="str">
        <f>IF(ISTEXT(Pivot!A86),Pivot!A86,B81)</f>
        <v>U.S. &amp; Canada</v>
      </c>
      <c r="C83" s="77" t="str">
        <f>IF(ISTEXT(Pivot!B86),Pivot!B86,C81)</f>
        <v>U.S. &amp; Canada</v>
      </c>
      <c r="D83" s="77" t="str">
        <f>IF(ISTEXT(Pivot!C86),Pivot!C86,D81)</f>
        <v>United States</v>
      </c>
      <c r="E83" s="77" t="str">
        <f>IF(ISTEXT(Pivot!D86),Pivot!D86,E81)</f>
        <v>Dallas</v>
      </c>
      <c r="F83" s="77" t="str">
        <f>IF(ISTEXT(Pivot!E86),Pivot!E86,F81)</f>
        <v>EFM</v>
      </c>
      <c r="G83" s="21" t="str">
        <f ca="1">IF(AND(ISNUMBER(INDIRECT(CONCATENATE("'Pivot'!",ADDRESS($Y83,MATCH(CONCATENATE("Average of ",$G$1),Pivot!$5:$5,0))))),ISNUMBER(INDIRECT(CONCATENATE("'Pivot'!",ADDRESS($Y83,MATCH(CONCATENATE("Average of ",$H$1),Pivot!$5:$5,0))))),ISNUMBER(INDIRECT(CONCATENATE("'Pivot'!",ADDRESS($Y83,MATCH(CONCATENATE("Average of ",$I$1),Pivot!$5:$5,0)))))),INDIRECT(CONCATENATE("'Pivot'!",ADDRESS($Y83,MATCH(CONCATENATE("Average of ",$G$1),Pivot!$5:$5,0))))*4,"")</f>
        <v/>
      </c>
      <c r="H83" s="21" t="str">
        <f ca="1">IF(AND(ISNUMBER(INDIRECT(CONCATENATE("'Pivot'!",ADDRESS($Y83,MATCH(CONCATENATE("Average of ",$H$1),Pivot!$5:$5,0))))),ISNUMBER(INDIRECT(CONCATENATE("'Pivot'!",ADDRESS($Y83,MATCH(CONCATENATE("Average of ",$G$1),Pivot!$5:$5,0))))),ISNUMBER(INDIRECT(CONCATENATE("'Pivot'!",ADDRESS($Y83,MATCH(CONCATENATE("Average of ",$I$1),Pivot!$5:$5,0)))))),INDIRECT(CONCATENATE("'Pivot'!",ADDRESS($Y83,MATCH(CONCATENATE("Average of ",$H$1),Pivot!$5:$5,0))))*$Q$2,"")</f>
        <v/>
      </c>
      <c r="I83" s="161" t="str">
        <f ca="1">IF(AND(ISNUMBER(INDIRECT(CONCATENATE("'Pivot'!",ADDRESS($Y83,MATCH(CONCATENATE("Average of ",$I$1),Pivot!$5:$5,0))))),ISNUMBER(INDIRECT(CONCATENATE("'Pivot'!",ADDRESS($Y83,MATCH(CONCATENATE("Average of ",$G$1),Pivot!$5:$5,0))))),ISNUMBER(INDIRECT(CONCATENATE("'Pivot'!",ADDRESS($Y83,MATCH(CONCATENATE("Average of ",$H$1),Pivot!$5:$5,0)))))),(INDIRECT(CONCATENATE("'Pivot'!",ADDRESS($Y83,MATCH(CONCATENATE("Average of ",$I$1),Pivot!$5:$5,0))))/24),"")</f>
        <v/>
      </c>
      <c r="J83" s="21" t="str">
        <f t="shared" ca="1" si="8"/>
        <v/>
      </c>
      <c r="K83" s="36" t="str">
        <f t="shared" ca="1" si="9"/>
        <v/>
      </c>
      <c r="L83" s="36" t="str">
        <f t="shared" ca="1" si="10"/>
        <v/>
      </c>
      <c r="Y83" s="20">
        <f t="shared" si="11"/>
        <v>86</v>
      </c>
    </row>
    <row r="84" spans="2:25" ht="15" customHeight="1" x14ac:dyDescent="0.2">
      <c r="B84" s="77">
        <f>IF(ISTEXT(Pivot!A87),Pivot!A87,B82)</f>
        <v>0</v>
      </c>
      <c r="C84" s="77">
        <f>IF(ISTEXT(Pivot!B87),Pivot!B87,C82)</f>
        <v>0</v>
      </c>
      <c r="D84" s="77">
        <f>IF(ISTEXT(Pivot!C87),Pivot!C87,D82)</f>
        <v>0</v>
      </c>
      <c r="E84" s="77" t="str">
        <f>IF(ISTEXT(Pivot!D87),Pivot!D87,E82)</f>
        <v>Dallas Total</v>
      </c>
      <c r="F84" s="77" t="str">
        <f>IF(ISTEXT(Pivot!E87),Pivot!E87,F82)</f>
        <v>YEI</v>
      </c>
      <c r="G84" s="21" t="str">
        <f ca="1">IF(AND(ISNUMBER(INDIRECT(CONCATENATE("'Pivot'!",ADDRESS($Y84,MATCH(CONCATENATE("Average of ",$G$1),Pivot!$5:$5,0))))),ISNUMBER(INDIRECT(CONCATENATE("'Pivot'!",ADDRESS($Y84,MATCH(CONCATENATE("Average of ",$H$1),Pivot!$5:$5,0))))),ISNUMBER(INDIRECT(CONCATENATE("'Pivot'!",ADDRESS($Y84,MATCH(CONCATENATE("Average of ",$I$1),Pivot!$5:$5,0)))))),INDIRECT(CONCATENATE("'Pivot'!",ADDRESS($Y84,MATCH(CONCATENATE("Average of ",$G$1),Pivot!$5:$5,0))))*4,"")</f>
        <v/>
      </c>
      <c r="H84" s="21" t="str">
        <f ca="1">IF(AND(ISNUMBER(INDIRECT(CONCATENATE("'Pivot'!",ADDRESS($Y84,MATCH(CONCATENATE("Average of ",$H$1),Pivot!$5:$5,0))))),ISNUMBER(INDIRECT(CONCATENATE("'Pivot'!",ADDRESS($Y84,MATCH(CONCATENATE("Average of ",$G$1),Pivot!$5:$5,0))))),ISNUMBER(INDIRECT(CONCATENATE("'Pivot'!",ADDRESS($Y84,MATCH(CONCATENATE("Average of ",$I$1),Pivot!$5:$5,0)))))),INDIRECT(CONCATENATE("'Pivot'!",ADDRESS($Y84,MATCH(CONCATENATE("Average of ",$H$1),Pivot!$5:$5,0))))*$Q$2,"")</f>
        <v/>
      </c>
      <c r="I84" s="161" t="str">
        <f ca="1">IF(AND(ISNUMBER(INDIRECT(CONCATENATE("'Pivot'!",ADDRESS($Y84,MATCH(CONCATENATE("Average of ",$I$1),Pivot!$5:$5,0))))),ISNUMBER(INDIRECT(CONCATENATE("'Pivot'!",ADDRESS($Y84,MATCH(CONCATENATE("Average of ",$G$1),Pivot!$5:$5,0))))),ISNUMBER(INDIRECT(CONCATENATE("'Pivot'!",ADDRESS($Y84,MATCH(CONCATENATE("Average of ",$H$1),Pivot!$5:$5,0)))))),(INDIRECT(CONCATENATE("'Pivot'!",ADDRESS($Y84,MATCH(CONCATENATE("Average of ",$I$1),Pivot!$5:$5,0))))/24),"")</f>
        <v/>
      </c>
      <c r="J84" s="21" t="str">
        <f t="shared" ca="1" si="8"/>
        <v/>
      </c>
      <c r="K84" s="36" t="str">
        <f t="shared" ca="1" si="9"/>
        <v/>
      </c>
      <c r="L84" s="36" t="str">
        <f t="shared" ca="1" si="10"/>
        <v/>
      </c>
      <c r="Y84" s="20">
        <f t="shared" si="11"/>
        <v>87</v>
      </c>
    </row>
    <row r="85" spans="2:25" ht="15" customHeight="1" x14ac:dyDescent="0.2">
      <c r="B85" s="77" t="str">
        <f>IF(ISTEXT(Pivot!A88),Pivot!A88,B83)</f>
        <v>U.S. &amp; Canada</v>
      </c>
      <c r="C85" s="77" t="str">
        <f>IF(ISTEXT(Pivot!B88),Pivot!B88,C83)</f>
        <v>U.S. &amp; Canada</v>
      </c>
      <c r="D85" s="77" t="str">
        <f>IF(ISTEXT(Pivot!C88),Pivot!C88,D83)</f>
        <v>United States</v>
      </c>
      <c r="E85" s="77" t="str">
        <f>IF(ISTEXT(Pivot!D88),Pivot!D88,E83)</f>
        <v>Dallas</v>
      </c>
      <c r="F85" s="77" t="str">
        <f>IF(ISTEXT(Pivot!E88),Pivot!E88,F83)</f>
        <v>EFM</v>
      </c>
      <c r="G85" s="21" t="str">
        <f ca="1">IF(AND(ISNUMBER(INDIRECT(CONCATENATE("'Pivot'!",ADDRESS($Y85,MATCH(CONCATENATE("Average of ",$G$1),Pivot!$5:$5,0))))),ISNUMBER(INDIRECT(CONCATENATE("'Pivot'!",ADDRESS($Y85,MATCH(CONCATENATE("Average of ",$H$1),Pivot!$5:$5,0))))),ISNUMBER(INDIRECT(CONCATENATE("'Pivot'!",ADDRESS($Y85,MATCH(CONCATENATE("Average of ",$I$1),Pivot!$5:$5,0)))))),INDIRECT(CONCATENATE("'Pivot'!",ADDRESS($Y85,MATCH(CONCATENATE("Average of ",$G$1),Pivot!$5:$5,0))))*4,"")</f>
        <v/>
      </c>
      <c r="H85" s="21" t="str">
        <f ca="1">IF(AND(ISNUMBER(INDIRECT(CONCATENATE("'Pivot'!",ADDRESS($Y85,MATCH(CONCATENATE("Average of ",$H$1),Pivot!$5:$5,0))))),ISNUMBER(INDIRECT(CONCATENATE("'Pivot'!",ADDRESS($Y85,MATCH(CONCATENATE("Average of ",$G$1),Pivot!$5:$5,0))))),ISNUMBER(INDIRECT(CONCATENATE("'Pivot'!",ADDRESS($Y85,MATCH(CONCATENATE("Average of ",$I$1),Pivot!$5:$5,0)))))),INDIRECT(CONCATENATE("'Pivot'!",ADDRESS($Y85,MATCH(CONCATENATE("Average of ",$H$1),Pivot!$5:$5,0))))*$Q$2,"")</f>
        <v/>
      </c>
      <c r="I85" s="161" t="str">
        <f ca="1">IF(AND(ISNUMBER(INDIRECT(CONCATENATE("'Pivot'!",ADDRESS($Y85,MATCH(CONCATENATE("Average of ",$I$1),Pivot!$5:$5,0))))),ISNUMBER(INDIRECT(CONCATENATE("'Pivot'!",ADDRESS($Y85,MATCH(CONCATENATE("Average of ",$G$1),Pivot!$5:$5,0))))),ISNUMBER(INDIRECT(CONCATENATE("'Pivot'!",ADDRESS($Y85,MATCH(CONCATENATE("Average of ",$H$1),Pivot!$5:$5,0)))))),(INDIRECT(CONCATENATE("'Pivot'!",ADDRESS($Y85,MATCH(CONCATENATE("Average of ",$I$1),Pivot!$5:$5,0))))/24),"")</f>
        <v/>
      </c>
      <c r="J85" s="21" t="str">
        <f t="shared" ca="1" si="8"/>
        <v/>
      </c>
      <c r="K85" s="36" t="str">
        <f t="shared" ca="1" si="9"/>
        <v/>
      </c>
      <c r="L85" s="36" t="str">
        <f t="shared" ca="1" si="10"/>
        <v/>
      </c>
      <c r="Y85" s="20">
        <f t="shared" si="11"/>
        <v>88</v>
      </c>
    </row>
    <row r="86" spans="2:25" ht="15" customHeight="1" x14ac:dyDescent="0.2">
      <c r="B86" s="77">
        <f>IF(ISTEXT(Pivot!A89),Pivot!A89,B84)</f>
        <v>0</v>
      </c>
      <c r="C86" s="77">
        <f>IF(ISTEXT(Pivot!B89),Pivot!B89,C84)</f>
        <v>0</v>
      </c>
      <c r="D86" s="77">
        <f>IF(ISTEXT(Pivot!C89),Pivot!C89,D84)</f>
        <v>0</v>
      </c>
      <c r="E86" s="77" t="str">
        <f>IF(ISTEXT(Pivot!D89),Pivot!D89,E84)</f>
        <v>Dallas Total</v>
      </c>
      <c r="F86" s="77" t="str">
        <f>IF(ISTEXT(Pivot!E89),Pivot!E89,F84)</f>
        <v>YEI</v>
      </c>
      <c r="G86" s="21" t="str">
        <f ca="1">IF(AND(ISNUMBER(INDIRECT(CONCATENATE("'Pivot'!",ADDRESS($Y86,MATCH(CONCATENATE("Average of ",$G$1),Pivot!$5:$5,0))))),ISNUMBER(INDIRECT(CONCATENATE("'Pivot'!",ADDRESS($Y86,MATCH(CONCATENATE("Average of ",$H$1),Pivot!$5:$5,0))))),ISNUMBER(INDIRECT(CONCATENATE("'Pivot'!",ADDRESS($Y86,MATCH(CONCATENATE("Average of ",$I$1),Pivot!$5:$5,0)))))),INDIRECT(CONCATENATE("'Pivot'!",ADDRESS($Y86,MATCH(CONCATENATE("Average of ",$G$1),Pivot!$5:$5,0))))*4,"")</f>
        <v/>
      </c>
      <c r="H86" s="21" t="str">
        <f ca="1">IF(AND(ISNUMBER(INDIRECT(CONCATENATE("'Pivot'!",ADDRESS($Y86,MATCH(CONCATENATE("Average of ",$H$1),Pivot!$5:$5,0))))),ISNUMBER(INDIRECT(CONCATENATE("'Pivot'!",ADDRESS($Y86,MATCH(CONCATENATE("Average of ",$G$1),Pivot!$5:$5,0))))),ISNUMBER(INDIRECT(CONCATENATE("'Pivot'!",ADDRESS($Y86,MATCH(CONCATENATE("Average of ",$I$1),Pivot!$5:$5,0)))))),INDIRECT(CONCATENATE("'Pivot'!",ADDRESS($Y86,MATCH(CONCATENATE("Average of ",$H$1),Pivot!$5:$5,0))))*$Q$2,"")</f>
        <v/>
      </c>
      <c r="I86" s="161" t="str">
        <f ca="1">IF(AND(ISNUMBER(INDIRECT(CONCATENATE("'Pivot'!",ADDRESS($Y86,MATCH(CONCATENATE("Average of ",$I$1),Pivot!$5:$5,0))))),ISNUMBER(INDIRECT(CONCATENATE("'Pivot'!",ADDRESS($Y86,MATCH(CONCATENATE("Average of ",$G$1),Pivot!$5:$5,0))))),ISNUMBER(INDIRECT(CONCATENATE("'Pivot'!",ADDRESS($Y86,MATCH(CONCATENATE("Average of ",$H$1),Pivot!$5:$5,0)))))),(INDIRECT(CONCATENATE("'Pivot'!",ADDRESS($Y86,MATCH(CONCATENATE("Average of ",$I$1),Pivot!$5:$5,0))))/24),"")</f>
        <v/>
      </c>
      <c r="J86" s="21" t="str">
        <f t="shared" ca="1" si="8"/>
        <v/>
      </c>
      <c r="K86" s="36" t="str">
        <f t="shared" ca="1" si="9"/>
        <v/>
      </c>
      <c r="L86" s="36" t="str">
        <f t="shared" ca="1" si="10"/>
        <v/>
      </c>
      <c r="Y86" s="20">
        <f t="shared" si="11"/>
        <v>89</v>
      </c>
    </row>
    <row r="87" spans="2:25" ht="15" customHeight="1" x14ac:dyDescent="0.2">
      <c r="B87" s="77" t="str">
        <f>IF(ISTEXT(Pivot!A90),Pivot!A90,B85)</f>
        <v>U.S. &amp; Canada</v>
      </c>
      <c r="C87" s="77" t="str">
        <f>IF(ISTEXT(Pivot!B90),Pivot!B90,C85)</f>
        <v>U.S. &amp; Canada</v>
      </c>
      <c r="D87" s="77" t="str">
        <f>IF(ISTEXT(Pivot!C90),Pivot!C90,D85)</f>
        <v>United States</v>
      </c>
      <c r="E87" s="77" t="str">
        <f>IF(ISTEXT(Pivot!D90),Pivot!D90,E85)</f>
        <v>Dallas</v>
      </c>
      <c r="F87" s="77" t="str">
        <f>IF(ISTEXT(Pivot!E90),Pivot!E90,F85)</f>
        <v>EFM</v>
      </c>
      <c r="G87" s="21" t="str">
        <f ca="1">IF(AND(ISNUMBER(INDIRECT(CONCATENATE("'Pivot'!",ADDRESS($Y87,MATCH(CONCATENATE("Average of ",$G$1),Pivot!$5:$5,0))))),ISNUMBER(INDIRECT(CONCATENATE("'Pivot'!",ADDRESS($Y87,MATCH(CONCATENATE("Average of ",$H$1),Pivot!$5:$5,0))))),ISNUMBER(INDIRECT(CONCATENATE("'Pivot'!",ADDRESS($Y87,MATCH(CONCATENATE("Average of ",$I$1),Pivot!$5:$5,0)))))),INDIRECT(CONCATENATE("'Pivot'!",ADDRESS($Y87,MATCH(CONCATENATE("Average of ",$G$1),Pivot!$5:$5,0))))*4,"")</f>
        <v/>
      </c>
      <c r="H87" s="21" t="str">
        <f ca="1">IF(AND(ISNUMBER(INDIRECT(CONCATENATE("'Pivot'!",ADDRESS($Y87,MATCH(CONCATENATE("Average of ",$H$1),Pivot!$5:$5,0))))),ISNUMBER(INDIRECT(CONCATENATE("'Pivot'!",ADDRESS($Y87,MATCH(CONCATENATE("Average of ",$G$1),Pivot!$5:$5,0))))),ISNUMBER(INDIRECT(CONCATENATE("'Pivot'!",ADDRESS($Y87,MATCH(CONCATENATE("Average of ",$I$1),Pivot!$5:$5,0)))))),INDIRECT(CONCATENATE("'Pivot'!",ADDRESS($Y87,MATCH(CONCATENATE("Average of ",$H$1),Pivot!$5:$5,0))))*$Q$2,"")</f>
        <v/>
      </c>
      <c r="I87" s="161" t="str">
        <f ca="1">IF(AND(ISNUMBER(INDIRECT(CONCATENATE("'Pivot'!",ADDRESS($Y87,MATCH(CONCATENATE("Average of ",$I$1),Pivot!$5:$5,0))))),ISNUMBER(INDIRECT(CONCATENATE("'Pivot'!",ADDRESS($Y87,MATCH(CONCATENATE("Average of ",$G$1),Pivot!$5:$5,0))))),ISNUMBER(INDIRECT(CONCATENATE("'Pivot'!",ADDRESS($Y87,MATCH(CONCATENATE("Average of ",$H$1),Pivot!$5:$5,0)))))),(INDIRECT(CONCATENATE("'Pivot'!",ADDRESS($Y87,MATCH(CONCATENATE("Average of ",$I$1),Pivot!$5:$5,0))))/24),"")</f>
        <v/>
      </c>
      <c r="J87" s="21" t="str">
        <f t="shared" ca="1" si="8"/>
        <v/>
      </c>
      <c r="K87" s="36" t="str">
        <f t="shared" ca="1" si="9"/>
        <v/>
      </c>
      <c r="L87" s="36" t="str">
        <f t="shared" ca="1" si="10"/>
        <v/>
      </c>
      <c r="Y87" s="20">
        <f t="shared" si="11"/>
        <v>90</v>
      </c>
    </row>
    <row r="88" spans="2:25" ht="15" customHeight="1" x14ac:dyDescent="0.2">
      <c r="B88" s="77">
        <f>IF(ISTEXT(Pivot!A91),Pivot!A91,B86)</f>
        <v>0</v>
      </c>
      <c r="C88" s="77">
        <f>IF(ISTEXT(Pivot!B91),Pivot!B91,C86)</f>
        <v>0</v>
      </c>
      <c r="D88" s="77">
        <f>IF(ISTEXT(Pivot!C91),Pivot!C91,D86)</f>
        <v>0</v>
      </c>
      <c r="E88" s="77" t="str">
        <f>IF(ISTEXT(Pivot!D91),Pivot!D91,E86)</f>
        <v>Dallas Total</v>
      </c>
      <c r="F88" s="77" t="str">
        <f>IF(ISTEXT(Pivot!E91),Pivot!E91,F86)</f>
        <v>YEI</v>
      </c>
      <c r="G88" s="21" t="str">
        <f ca="1">IF(AND(ISNUMBER(INDIRECT(CONCATENATE("'Pivot'!",ADDRESS($Y88,MATCH(CONCATENATE("Average of ",$G$1),Pivot!$5:$5,0))))),ISNUMBER(INDIRECT(CONCATENATE("'Pivot'!",ADDRESS($Y88,MATCH(CONCATENATE("Average of ",$H$1),Pivot!$5:$5,0))))),ISNUMBER(INDIRECT(CONCATENATE("'Pivot'!",ADDRESS($Y88,MATCH(CONCATENATE("Average of ",$I$1),Pivot!$5:$5,0)))))),INDIRECT(CONCATENATE("'Pivot'!",ADDRESS($Y88,MATCH(CONCATENATE("Average of ",$G$1),Pivot!$5:$5,0))))*4,"")</f>
        <v/>
      </c>
      <c r="H88" s="21" t="str">
        <f ca="1">IF(AND(ISNUMBER(INDIRECT(CONCATENATE("'Pivot'!",ADDRESS($Y88,MATCH(CONCATENATE("Average of ",$H$1),Pivot!$5:$5,0))))),ISNUMBER(INDIRECT(CONCATENATE("'Pivot'!",ADDRESS($Y88,MATCH(CONCATENATE("Average of ",$G$1),Pivot!$5:$5,0))))),ISNUMBER(INDIRECT(CONCATENATE("'Pivot'!",ADDRESS($Y88,MATCH(CONCATENATE("Average of ",$I$1),Pivot!$5:$5,0)))))),INDIRECT(CONCATENATE("'Pivot'!",ADDRESS($Y88,MATCH(CONCATENATE("Average of ",$H$1),Pivot!$5:$5,0))))*$Q$2,"")</f>
        <v/>
      </c>
      <c r="I88" s="161" t="str">
        <f ca="1">IF(AND(ISNUMBER(INDIRECT(CONCATENATE("'Pivot'!",ADDRESS($Y88,MATCH(CONCATENATE("Average of ",$I$1),Pivot!$5:$5,0))))),ISNUMBER(INDIRECT(CONCATENATE("'Pivot'!",ADDRESS($Y88,MATCH(CONCATENATE("Average of ",$G$1),Pivot!$5:$5,0))))),ISNUMBER(INDIRECT(CONCATENATE("'Pivot'!",ADDRESS($Y88,MATCH(CONCATENATE("Average of ",$H$1),Pivot!$5:$5,0)))))),(INDIRECT(CONCATENATE("'Pivot'!",ADDRESS($Y88,MATCH(CONCATENATE("Average of ",$I$1),Pivot!$5:$5,0))))/24),"")</f>
        <v/>
      </c>
      <c r="J88" s="21" t="str">
        <f t="shared" ca="1" si="8"/>
        <v/>
      </c>
      <c r="K88" s="36" t="str">
        <f t="shared" ca="1" si="9"/>
        <v/>
      </c>
      <c r="L88" s="36" t="str">
        <f t="shared" ca="1" si="10"/>
        <v/>
      </c>
      <c r="Y88" s="20">
        <f t="shared" si="11"/>
        <v>91</v>
      </c>
    </row>
    <row r="89" spans="2:25" ht="15" customHeight="1" x14ac:dyDescent="0.2">
      <c r="B89" s="77" t="str">
        <f>IF(ISTEXT(Pivot!A92),Pivot!A92,B87)</f>
        <v>U.S. &amp; Canada</v>
      </c>
      <c r="C89" s="77" t="str">
        <f>IF(ISTEXT(Pivot!B92),Pivot!B92,C87)</f>
        <v>U.S. &amp; Canada</v>
      </c>
      <c r="D89" s="77" t="str">
        <f>IF(ISTEXT(Pivot!C92),Pivot!C92,D87)</f>
        <v>United States</v>
      </c>
      <c r="E89" s="77" t="str">
        <f>IF(ISTEXT(Pivot!D92),Pivot!D92,E87)</f>
        <v>Dallas</v>
      </c>
      <c r="F89" s="77" t="str">
        <f>IF(ISTEXT(Pivot!E92),Pivot!E92,F87)</f>
        <v>EFM</v>
      </c>
      <c r="G89" s="21" t="str">
        <f ca="1">IF(AND(ISNUMBER(INDIRECT(CONCATENATE("'Pivot'!",ADDRESS($Y89,MATCH(CONCATENATE("Average of ",$G$1),Pivot!$5:$5,0))))),ISNUMBER(INDIRECT(CONCATENATE("'Pivot'!",ADDRESS($Y89,MATCH(CONCATENATE("Average of ",$H$1),Pivot!$5:$5,0))))),ISNUMBER(INDIRECT(CONCATENATE("'Pivot'!",ADDRESS($Y89,MATCH(CONCATENATE("Average of ",$I$1),Pivot!$5:$5,0)))))),INDIRECT(CONCATENATE("'Pivot'!",ADDRESS($Y89,MATCH(CONCATENATE("Average of ",$G$1),Pivot!$5:$5,0))))*4,"")</f>
        <v/>
      </c>
      <c r="H89" s="21" t="str">
        <f ca="1">IF(AND(ISNUMBER(INDIRECT(CONCATENATE("'Pivot'!",ADDRESS($Y89,MATCH(CONCATENATE("Average of ",$H$1),Pivot!$5:$5,0))))),ISNUMBER(INDIRECT(CONCATENATE("'Pivot'!",ADDRESS($Y89,MATCH(CONCATENATE("Average of ",$G$1),Pivot!$5:$5,0))))),ISNUMBER(INDIRECT(CONCATENATE("'Pivot'!",ADDRESS($Y89,MATCH(CONCATENATE("Average of ",$I$1),Pivot!$5:$5,0)))))),INDIRECT(CONCATENATE("'Pivot'!",ADDRESS($Y89,MATCH(CONCATENATE("Average of ",$H$1),Pivot!$5:$5,0))))*$Q$2,"")</f>
        <v/>
      </c>
      <c r="I89" s="161" t="str">
        <f ca="1">IF(AND(ISNUMBER(INDIRECT(CONCATENATE("'Pivot'!",ADDRESS($Y89,MATCH(CONCATENATE("Average of ",$I$1),Pivot!$5:$5,0))))),ISNUMBER(INDIRECT(CONCATENATE("'Pivot'!",ADDRESS($Y89,MATCH(CONCATENATE("Average of ",$G$1),Pivot!$5:$5,0))))),ISNUMBER(INDIRECT(CONCATENATE("'Pivot'!",ADDRESS($Y89,MATCH(CONCATENATE("Average of ",$H$1),Pivot!$5:$5,0)))))),(INDIRECT(CONCATENATE("'Pivot'!",ADDRESS($Y89,MATCH(CONCATENATE("Average of ",$I$1),Pivot!$5:$5,0))))/24),"")</f>
        <v/>
      </c>
      <c r="J89" s="21" t="str">
        <f t="shared" ca="1" si="8"/>
        <v/>
      </c>
      <c r="K89" s="36" t="str">
        <f t="shared" ca="1" si="9"/>
        <v/>
      </c>
      <c r="L89" s="36" t="str">
        <f t="shared" ca="1" si="10"/>
        <v/>
      </c>
      <c r="Y89" s="20">
        <f t="shared" si="11"/>
        <v>92</v>
      </c>
    </row>
    <row r="90" spans="2:25" ht="15" customHeight="1" x14ac:dyDescent="0.2">
      <c r="B90" s="77">
        <f>IF(ISTEXT(Pivot!A93),Pivot!A93,B88)</f>
        <v>0</v>
      </c>
      <c r="C90" s="77">
        <f>IF(ISTEXT(Pivot!B93),Pivot!B93,C88)</f>
        <v>0</v>
      </c>
      <c r="D90" s="77">
        <f>IF(ISTEXT(Pivot!C93),Pivot!C93,D88)</f>
        <v>0</v>
      </c>
      <c r="E90" s="77" t="str">
        <f>IF(ISTEXT(Pivot!D93),Pivot!D93,E88)</f>
        <v>Dallas Total</v>
      </c>
      <c r="F90" s="77" t="str">
        <f>IF(ISTEXT(Pivot!E93),Pivot!E93,F88)</f>
        <v>YEI</v>
      </c>
      <c r="G90" s="21" t="str">
        <f ca="1">IF(AND(ISNUMBER(INDIRECT(CONCATENATE("'Pivot'!",ADDRESS($Y90,MATCH(CONCATENATE("Average of ",$G$1),Pivot!$5:$5,0))))),ISNUMBER(INDIRECT(CONCATENATE("'Pivot'!",ADDRESS($Y90,MATCH(CONCATENATE("Average of ",$H$1),Pivot!$5:$5,0))))),ISNUMBER(INDIRECT(CONCATENATE("'Pivot'!",ADDRESS($Y90,MATCH(CONCATENATE("Average of ",$I$1),Pivot!$5:$5,0)))))),INDIRECT(CONCATENATE("'Pivot'!",ADDRESS($Y90,MATCH(CONCATENATE("Average of ",$G$1),Pivot!$5:$5,0))))*4,"")</f>
        <v/>
      </c>
      <c r="H90" s="21" t="str">
        <f ca="1">IF(AND(ISNUMBER(INDIRECT(CONCATENATE("'Pivot'!",ADDRESS($Y90,MATCH(CONCATENATE("Average of ",$H$1),Pivot!$5:$5,0))))),ISNUMBER(INDIRECT(CONCATENATE("'Pivot'!",ADDRESS($Y90,MATCH(CONCATENATE("Average of ",$G$1),Pivot!$5:$5,0))))),ISNUMBER(INDIRECT(CONCATENATE("'Pivot'!",ADDRESS($Y90,MATCH(CONCATENATE("Average of ",$I$1),Pivot!$5:$5,0)))))),INDIRECT(CONCATENATE("'Pivot'!",ADDRESS($Y90,MATCH(CONCATENATE("Average of ",$H$1),Pivot!$5:$5,0))))*$Q$2,"")</f>
        <v/>
      </c>
      <c r="I90" s="161" t="str">
        <f ca="1">IF(AND(ISNUMBER(INDIRECT(CONCATENATE("'Pivot'!",ADDRESS($Y90,MATCH(CONCATENATE("Average of ",$I$1),Pivot!$5:$5,0))))),ISNUMBER(INDIRECT(CONCATENATE("'Pivot'!",ADDRESS($Y90,MATCH(CONCATENATE("Average of ",$G$1),Pivot!$5:$5,0))))),ISNUMBER(INDIRECT(CONCATENATE("'Pivot'!",ADDRESS($Y90,MATCH(CONCATENATE("Average of ",$H$1),Pivot!$5:$5,0)))))),(INDIRECT(CONCATENATE("'Pivot'!",ADDRESS($Y90,MATCH(CONCATENATE("Average of ",$I$1),Pivot!$5:$5,0))))/24),"")</f>
        <v/>
      </c>
      <c r="J90" s="21" t="str">
        <f t="shared" ca="1" si="8"/>
        <v/>
      </c>
      <c r="K90" s="36" t="str">
        <f t="shared" ca="1" si="9"/>
        <v/>
      </c>
      <c r="L90" s="36" t="str">
        <f t="shared" ca="1" si="10"/>
        <v/>
      </c>
      <c r="Y90" s="20">
        <f t="shared" si="11"/>
        <v>93</v>
      </c>
    </row>
    <row r="91" spans="2:25" ht="15" customHeight="1" x14ac:dyDescent="0.2">
      <c r="B91" s="77" t="str">
        <f>IF(ISTEXT(Pivot!A94),Pivot!A94,B89)</f>
        <v>U.S. &amp; Canada</v>
      </c>
      <c r="C91" s="77" t="str">
        <f>IF(ISTEXT(Pivot!B94),Pivot!B94,C89)</f>
        <v>U.S. &amp; Canada</v>
      </c>
      <c r="D91" s="77" t="str">
        <f>IF(ISTEXT(Pivot!C94),Pivot!C94,D89)</f>
        <v>United States</v>
      </c>
      <c r="E91" s="77" t="str">
        <f>IF(ISTEXT(Pivot!D94),Pivot!D94,E89)</f>
        <v>Dallas</v>
      </c>
      <c r="F91" s="77" t="str">
        <f>IF(ISTEXT(Pivot!E94),Pivot!E94,F89)</f>
        <v>EFM</v>
      </c>
      <c r="G91" s="21" t="str">
        <f ca="1">IF(AND(ISNUMBER(INDIRECT(CONCATENATE("'Pivot'!",ADDRESS($Y91,MATCH(CONCATENATE("Average of ",$G$1),Pivot!$5:$5,0))))),ISNUMBER(INDIRECT(CONCATENATE("'Pivot'!",ADDRESS($Y91,MATCH(CONCATENATE("Average of ",$H$1),Pivot!$5:$5,0))))),ISNUMBER(INDIRECT(CONCATENATE("'Pivot'!",ADDRESS($Y91,MATCH(CONCATENATE("Average of ",$I$1),Pivot!$5:$5,0)))))),INDIRECT(CONCATENATE("'Pivot'!",ADDRESS($Y91,MATCH(CONCATENATE("Average of ",$G$1),Pivot!$5:$5,0))))*4,"")</f>
        <v/>
      </c>
      <c r="H91" s="21" t="str">
        <f ca="1">IF(AND(ISNUMBER(INDIRECT(CONCATENATE("'Pivot'!",ADDRESS($Y91,MATCH(CONCATENATE("Average of ",$H$1),Pivot!$5:$5,0))))),ISNUMBER(INDIRECT(CONCATENATE("'Pivot'!",ADDRESS($Y91,MATCH(CONCATENATE("Average of ",$G$1),Pivot!$5:$5,0))))),ISNUMBER(INDIRECT(CONCATENATE("'Pivot'!",ADDRESS($Y91,MATCH(CONCATENATE("Average of ",$I$1),Pivot!$5:$5,0)))))),INDIRECT(CONCATENATE("'Pivot'!",ADDRESS($Y91,MATCH(CONCATENATE("Average of ",$H$1),Pivot!$5:$5,0))))*$Q$2,"")</f>
        <v/>
      </c>
      <c r="I91" s="161" t="str">
        <f ca="1">IF(AND(ISNUMBER(INDIRECT(CONCATENATE("'Pivot'!",ADDRESS($Y91,MATCH(CONCATENATE("Average of ",$I$1),Pivot!$5:$5,0))))),ISNUMBER(INDIRECT(CONCATENATE("'Pivot'!",ADDRESS($Y91,MATCH(CONCATENATE("Average of ",$G$1),Pivot!$5:$5,0))))),ISNUMBER(INDIRECT(CONCATENATE("'Pivot'!",ADDRESS($Y91,MATCH(CONCATENATE("Average of ",$H$1),Pivot!$5:$5,0)))))),(INDIRECT(CONCATENATE("'Pivot'!",ADDRESS($Y91,MATCH(CONCATENATE("Average of ",$I$1),Pivot!$5:$5,0))))/24),"")</f>
        <v/>
      </c>
      <c r="J91" s="21" t="str">
        <f t="shared" ca="1" si="8"/>
        <v/>
      </c>
      <c r="K91" s="36" t="str">
        <f t="shared" ca="1" si="9"/>
        <v/>
      </c>
      <c r="L91" s="36" t="str">
        <f t="shared" ca="1" si="10"/>
        <v/>
      </c>
      <c r="Y91" s="20">
        <f t="shared" si="11"/>
        <v>94</v>
      </c>
    </row>
    <row r="92" spans="2:25" ht="15" customHeight="1" x14ac:dyDescent="0.2">
      <c r="B92" s="77">
        <f>IF(ISTEXT(Pivot!A95),Pivot!A95,B90)</f>
        <v>0</v>
      </c>
      <c r="C92" s="77">
        <f>IF(ISTEXT(Pivot!B95),Pivot!B95,C90)</f>
        <v>0</v>
      </c>
      <c r="D92" s="77">
        <f>IF(ISTEXT(Pivot!C95),Pivot!C95,D90)</f>
        <v>0</v>
      </c>
      <c r="E92" s="77" t="str">
        <f>IF(ISTEXT(Pivot!D95),Pivot!D95,E90)</f>
        <v>Dallas Total</v>
      </c>
      <c r="F92" s="77" t="str">
        <f>IF(ISTEXT(Pivot!E95),Pivot!E95,F90)</f>
        <v>YEI</v>
      </c>
      <c r="G92" s="21" t="str">
        <f ca="1">IF(AND(ISNUMBER(INDIRECT(CONCATENATE("'Pivot'!",ADDRESS($Y92,MATCH(CONCATENATE("Average of ",$G$1),Pivot!$5:$5,0))))),ISNUMBER(INDIRECT(CONCATENATE("'Pivot'!",ADDRESS($Y92,MATCH(CONCATENATE("Average of ",$H$1),Pivot!$5:$5,0))))),ISNUMBER(INDIRECT(CONCATENATE("'Pivot'!",ADDRESS($Y92,MATCH(CONCATENATE("Average of ",$I$1),Pivot!$5:$5,0)))))),INDIRECT(CONCATENATE("'Pivot'!",ADDRESS($Y92,MATCH(CONCATENATE("Average of ",$G$1),Pivot!$5:$5,0))))*4,"")</f>
        <v/>
      </c>
      <c r="H92" s="21" t="str">
        <f ca="1">IF(AND(ISNUMBER(INDIRECT(CONCATENATE("'Pivot'!",ADDRESS($Y92,MATCH(CONCATENATE("Average of ",$H$1),Pivot!$5:$5,0))))),ISNUMBER(INDIRECT(CONCATENATE("'Pivot'!",ADDRESS($Y92,MATCH(CONCATENATE("Average of ",$G$1),Pivot!$5:$5,0))))),ISNUMBER(INDIRECT(CONCATENATE("'Pivot'!",ADDRESS($Y92,MATCH(CONCATENATE("Average of ",$I$1),Pivot!$5:$5,0)))))),INDIRECT(CONCATENATE("'Pivot'!",ADDRESS($Y92,MATCH(CONCATENATE("Average of ",$H$1),Pivot!$5:$5,0))))*$Q$2,"")</f>
        <v/>
      </c>
      <c r="I92" s="161" t="str">
        <f ca="1">IF(AND(ISNUMBER(INDIRECT(CONCATENATE("'Pivot'!",ADDRESS($Y92,MATCH(CONCATENATE("Average of ",$I$1),Pivot!$5:$5,0))))),ISNUMBER(INDIRECT(CONCATENATE("'Pivot'!",ADDRESS($Y92,MATCH(CONCATENATE("Average of ",$G$1),Pivot!$5:$5,0))))),ISNUMBER(INDIRECT(CONCATENATE("'Pivot'!",ADDRESS($Y92,MATCH(CONCATENATE("Average of ",$H$1),Pivot!$5:$5,0)))))),(INDIRECT(CONCATENATE("'Pivot'!",ADDRESS($Y92,MATCH(CONCATENATE("Average of ",$I$1),Pivot!$5:$5,0))))/24),"")</f>
        <v/>
      </c>
      <c r="J92" s="21" t="str">
        <f t="shared" ca="1" si="8"/>
        <v/>
      </c>
      <c r="K92" s="36" t="str">
        <f t="shared" ca="1" si="9"/>
        <v/>
      </c>
      <c r="L92" s="36" t="str">
        <f t="shared" ca="1" si="10"/>
        <v/>
      </c>
      <c r="Y92" s="20">
        <f t="shared" si="11"/>
        <v>95</v>
      </c>
    </row>
    <row r="93" spans="2:25" ht="15" customHeight="1" x14ac:dyDescent="0.2">
      <c r="B93" s="77" t="str">
        <f>IF(ISTEXT(Pivot!A96),Pivot!A96,B91)</f>
        <v>U.S. &amp; Canada</v>
      </c>
      <c r="C93" s="77" t="str">
        <f>IF(ISTEXT(Pivot!B96),Pivot!B96,C91)</f>
        <v>U.S. &amp; Canada</v>
      </c>
      <c r="D93" s="77" t="str">
        <f>IF(ISTEXT(Pivot!C96),Pivot!C96,D91)</f>
        <v>United States</v>
      </c>
      <c r="E93" s="77" t="str">
        <f>IF(ISTEXT(Pivot!D96),Pivot!D96,E91)</f>
        <v>Dallas</v>
      </c>
      <c r="F93" s="77" t="str">
        <f>IF(ISTEXT(Pivot!E96),Pivot!E96,F91)</f>
        <v>EFM</v>
      </c>
      <c r="G93" s="21" t="str">
        <f ca="1">IF(AND(ISNUMBER(INDIRECT(CONCATENATE("'Pivot'!",ADDRESS($Y93,MATCH(CONCATENATE("Average of ",$G$1),Pivot!$5:$5,0))))),ISNUMBER(INDIRECT(CONCATENATE("'Pivot'!",ADDRESS($Y93,MATCH(CONCATENATE("Average of ",$H$1),Pivot!$5:$5,0))))),ISNUMBER(INDIRECT(CONCATENATE("'Pivot'!",ADDRESS($Y93,MATCH(CONCATENATE("Average of ",$I$1),Pivot!$5:$5,0)))))),INDIRECT(CONCATENATE("'Pivot'!",ADDRESS($Y93,MATCH(CONCATENATE("Average of ",$G$1),Pivot!$5:$5,0))))*4,"")</f>
        <v/>
      </c>
      <c r="H93" s="21" t="str">
        <f ca="1">IF(AND(ISNUMBER(INDIRECT(CONCATENATE("'Pivot'!",ADDRESS($Y93,MATCH(CONCATENATE("Average of ",$H$1),Pivot!$5:$5,0))))),ISNUMBER(INDIRECT(CONCATENATE("'Pivot'!",ADDRESS($Y93,MATCH(CONCATENATE("Average of ",$G$1),Pivot!$5:$5,0))))),ISNUMBER(INDIRECT(CONCATENATE("'Pivot'!",ADDRESS($Y93,MATCH(CONCATENATE("Average of ",$I$1),Pivot!$5:$5,0)))))),INDIRECT(CONCATENATE("'Pivot'!",ADDRESS($Y93,MATCH(CONCATENATE("Average of ",$H$1),Pivot!$5:$5,0))))*$Q$2,"")</f>
        <v/>
      </c>
      <c r="I93" s="161" t="str">
        <f ca="1">IF(AND(ISNUMBER(INDIRECT(CONCATENATE("'Pivot'!",ADDRESS($Y93,MATCH(CONCATENATE("Average of ",$I$1),Pivot!$5:$5,0))))),ISNUMBER(INDIRECT(CONCATENATE("'Pivot'!",ADDRESS($Y93,MATCH(CONCATENATE("Average of ",$G$1),Pivot!$5:$5,0))))),ISNUMBER(INDIRECT(CONCATENATE("'Pivot'!",ADDRESS($Y93,MATCH(CONCATENATE("Average of ",$H$1),Pivot!$5:$5,0)))))),(INDIRECT(CONCATENATE("'Pivot'!",ADDRESS($Y93,MATCH(CONCATENATE("Average of ",$I$1),Pivot!$5:$5,0))))/24),"")</f>
        <v/>
      </c>
      <c r="J93" s="21" t="str">
        <f t="shared" ca="1" si="8"/>
        <v/>
      </c>
      <c r="K93" s="36" t="str">
        <f t="shared" ca="1" si="9"/>
        <v/>
      </c>
      <c r="L93" s="36" t="str">
        <f t="shared" ca="1" si="10"/>
        <v/>
      </c>
      <c r="Y93" s="20">
        <f t="shared" si="11"/>
        <v>96</v>
      </c>
    </row>
    <row r="94" spans="2:25" ht="15" customHeight="1" x14ac:dyDescent="0.2">
      <c r="B94" s="77">
        <f>IF(ISTEXT(Pivot!A97),Pivot!A97,B92)</f>
        <v>0</v>
      </c>
      <c r="C94" s="77">
        <f>IF(ISTEXT(Pivot!B97),Pivot!B97,C92)</f>
        <v>0</v>
      </c>
      <c r="D94" s="77">
        <f>IF(ISTEXT(Pivot!C97),Pivot!C97,D92)</f>
        <v>0</v>
      </c>
      <c r="E94" s="77" t="str">
        <f>IF(ISTEXT(Pivot!D97),Pivot!D97,E92)</f>
        <v>Dallas Total</v>
      </c>
      <c r="F94" s="77" t="str">
        <f>IF(ISTEXT(Pivot!E97),Pivot!E97,F92)</f>
        <v>YEI</v>
      </c>
      <c r="G94" s="21" t="str">
        <f ca="1">IF(AND(ISNUMBER(INDIRECT(CONCATENATE("'Pivot'!",ADDRESS($Y94,MATCH(CONCATENATE("Average of ",$G$1),Pivot!$5:$5,0))))),ISNUMBER(INDIRECT(CONCATENATE("'Pivot'!",ADDRESS($Y94,MATCH(CONCATENATE("Average of ",$H$1),Pivot!$5:$5,0))))),ISNUMBER(INDIRECT(CONCATENATE("'Pivot'!",ADDRESS($Y94,MATCH(CONCATENATE("Average of ",$I$1),Pivot!$5:$5,0)))))),INDIRECT(CONCATENATE("'Pivot'!",ADDRESS($Y94,MATCH(CONCATENATE("Average of ",$G$1),Pivot!$5:$5,0))))*4,"")</f>
        <v/>
      </c>
      <c r="H94" s="21" t="str">
        <f ca="1">IF(AND(ISNUMBER(INDIRECT(CONCATENATE("'Pivot'!",ADDRESS($Y94,MATCH(CONCATENATE("Average of ",$H$1),Pivot!$5:$5,0))))),ISNUMBER(INDIRECT(CONCATENATE("'Pivot'!",ADDRESS($Y94,MATCH(CONCATENATE("Average of ",$G$1),Pivot!$5:$5,0))))),ISNUMBER(INDIRECT(CONCATENATE("'Pivot'!",ADDRESS($Y94,MATCH(CONCATENATE("Average of ",$I$1),Pivot!$5:$5,0)))))),INDIRECT(CONCATENATE("'Pivot'!",ADDRESS($Y94,MATCH(CONCATENATE("Average of ",$H$1),Pivot!$5:$5,0))))*$Q$2,"")</f>
        <v/>
      </c>
      <c r="I94" s="161" t="str">
        <f ca="1">IF(AND(ISNUMBER(INDIRECT(CONCATENATE("'Pivot'!",ADDRESS($Y94,MATCH(CONCATENATE("Average of ",$I$1),Pivot!$5:$5,0))))),ISNUMBER(INDIRECT(CONCATENATE("'Pivot'!",ADDRESS($Y94,MATCH(CONCATENATE("Average of ",$G$1),Pivot!$5:$5,0))))),ISNUMBER(INDIRECT(CONCATENATE("'Pivot'!",ADDRESS($Y94,MATCH(CONCATENATE("Average of ",$H$1),Pivot!$5:$5,0)))))),(INDIRECT(CONCATENATE("'Pivot'!",ADDRESS($Y94,MATCH(CONCATENATE("Average of ",$I$1),Pivot!$5:$5,0))))/24),"")</f>
        <v/>
      </c>
      <c r="J94" s="21" t="str">
        <f t="shared" ca="1" si="8"/>
        <v/>
      </c>
      <c r="K94" s="36" t="str">
        <f t="shared" ca="1" si="9"/>
        <v/>
      </c>
      <c r="L94" s="36" t="str">
        <f t="shared" ca="1" si="10"/>
        <v/>
      </c>
      <c r="Y94" s="20">
        <f t="shared" si="11"/>
        <v>97</v>
      </c>
    </row>
    <row r="95" spans="2:25" ht="15" customHeight="1" x14ac:dyDescent="0.2">
      <c r="B95" s="77" t="str">
        <f>IF(ISTEXT(Pivot!A98),Pivot!A98,B93)</f>
        <v>U.S. &amp; Canada</v>
      </c>
      <c r="C95" s="77" t="str">
        <f>IF(ISTEXT(Pivot!B98),Pivot!B98,C93)</f>
        <v>U.S. &amp; Canada</v>
      </c>
      <c r="D95" s="77" t="str">
        <f>IF(ISTEXT(Pivot!C98),Pivot!C98,D93)</f>
        <v>United States</v>
      </c>
      <c r="E95" s="77" t="str">
        <f>IF(ISTEXT(Pivot!D98),Pivot!D98,E93)</f>
        <v>Dallas</v>
      </c>
      <c r="F95" s="77" t="str">
        <f>IF(ISTEXT(Pivot!E98),Pivot!E98,F93)</f>
        <v>EFM</v>
      </c>
      <c r="G95" s="21" t="str">
        <f ca="1">IF(AND(ISNUMBER(INDIRECT(CONCATENATE("'Pivot'!",ADDRESS($Y95,MATCH(CONCATENATE("Average of ",$G$1),Pivot!$5:$5,0))))),ISNUMBER(INDIRECT(CONCATENATE("'Pivot'!",ADDRESS($Y95,MATCH(CONCATENATE("Average of ",$H$1),Pivot!$5:$5,0))))),ISNUMBER(INDIRECT(CONCATENATE("'Pivot'!",ADDRESS($Y95,MATCH(CONCATENATE("Average of ",$I$1),Pivot!$5:$5,0)))))),INDIRECT(CONCATENATE("'Pivot'!",ADDRESS($Y95,MATCH(CONCATENATE("Average of ",$G$1),Pivot!$5:$5,0))))*4,"")</f>
        <v/>
      </c>
      <c r="H95" s="21" t="str">
        <f ca="1">IF(AND(ISNUMBER(INDIRECT(CONCATENATE("'Pivot'!",ADDRESS($Y95,MATCH(CONCATENATE("Average of ",$H$1),Pivot!$5:$5,0))))),ISNUMBER(INDIRECT(CONCATENATE("'Pivot'!",ADDRESS($Y95,MATCH(CONCATENATE("Average of ",$G$1),Pivot!$5:$5,0))))),ISNUMBER(INDIRECT(CONCATENATE("'Pivot'!",ADDRESS($Y95,MATCH(CONCATENATE("Average of ",$I$1),Pivot!$5:$5,0)))))),INDIRECT(CONCATENATE("'Pivot'!",ADDRESS($Y95,MATCH(CONCATENATE("Average of ",$H$1),Pivot!$5:$5,0))))*$Q$2,"")</f>
        <v/>
      </c>
      <c r="I95" s="161" t="str">
        <f ca="1">IF(AND(ISNUMBER(INDIRECT(CONCATENATE("'Pivot'!",ADDRESS($Y95,MATCH(CONCATENATE("Average of ",$I$1),Pivot!$5:$5,0))))),ISNUMBER(INDIRECT(CONCATENATE("'Pivot'!",ADDRESS($Y95,MATCH(CONCATENATE("Average of ",$G$1),Pivot!$5:$5,0))))),ISNUMBER(INDIRECT(CONCATENATE("'Pivot'!",ADDRESS($Y95,MATCH(CONCATENATE("Average of ",$H$1),Pivot!$5:$5,0)))))),(INDIRECT(CONCATENATE("'Pivot'!",ADDRESS($Y95,MATCH(CONCATENATE("Average of ",$I$1),Pivot!$5:$5,0))))/24),"")</f>
        <v/>
      </c>
      <c r="J95" s="21" t="str">
        <f t="shared" ca="1" si="8"/>
        <v/>
      </c>
      <c r="K95" s="36" t="str">
        <f t="shared" ca="1" si="9"/>
        <v/>
      </c>
      <c r="L95" s="36" t="str">
        <f t="shared" ca="1" si="10"/>
        <v/>
      </c>
      <c r="Y95" s="20">
        <f t="shared" si="11"/>
        <v>98</v>
      </c>
    </row>
    <row r="96" spans="2:25" ht="15" customHeight="1" x14ac:dyDescent="0.2">
      <c r="B96" s="77">
        <f>IF(ISTEXT(Pivot!A99),Pivot!A99,B94)</f>
        <v>0</v>
      </c>
      <c r="C96" s="77">
        <f>IF(ISTEXT(Pivot!B99),Pivot!B99,C94)</f>
        <v>0</v>
      </c>
      <c r="D96" s="77">
        <f>IF(ISTEXT(Pivot!C99),Pivot!C99,D94)</f>
        <v>0</v>
      </c>
      <c r="E96" s="77" t="str">
        <f>IF(ISTEXT(Pivot!D99),Pivot!D99,E94)</f>
        <v>Dallas Total</v>
      </c>
      <c r="F96" s="77" t="str">
        <f>IF(ISTEXT(Pivot!E99),Pivot!E99,F94)</f>
        <v>YEI</v>
      </c>
      <c r="G96" s="21" t="str">
        <f ca="1">IF(AND(ISNUMBER(INDIRECT(CONCATENATE("'Pivot'!",ADDRESS($Y96,MATCH(CONCATENATE("Average of ",$G$1),Pivot!$5:$5,0))))),ISNUMBER(INDIRECT(CONCATENATE("'Pivot'!",ADDRESS($Y96,MATCH(CONCATENATE("Average of ",$H$1),Pivot!$5:$5,0))))),ISNUMBER(INDIRECT(CONCATENATE("'Pivot'!",ADDRESS($Y96,MATCH(CONCATENATE("Average of ",$I$1),Pivot!$5:$5,0)))))),INDIRECT(CONCATENATE("'Pivot'!",ADDRESS($Y96,MATCH(CONCATENATE("Average of ",$G$1),Pivot!$5:$5,0))))*4,"")</f>
        <v/>
      </c>
      <c r="H96" s="21" t="str">
        <f ca="1">IF(AND(ISNUMBER(INDIRECT(CONCATENATE("'Pivot'!",ADDRESS($Y96,MATCH(CONCATENATE("Average of ",$H$1),Pivot!$5:$5,0))))),ISNUMBER(INDIRECT(CONCATENATE("'Pivot'!",ADDRESS($Y96,MATCH(CONCATENATE("Average of ",$G$1),Pivot!$5:$5,0))))),ISNUMBER(INDIRECT(CONCATENATE("'Pivot'!",ADDRESS($Y96,MATCH(CONCATENATE("Average of ",$I$1),Pivot!$5:$5,0)))))),INDIRECT(CONCATENATE("'Pivot'!",ADDRESS($Y96,MATCH(CONCATENATE("Average of ",$H$1),Pivot!$5:$5,0))))*$Q$2,"")</f>
        <v/>
      </c>
      <c r="I96" s="161" t="str">
        <f ca="1">IF(AND(ISNUMBER(INDIRECT(CONCATENATE("'Pivot'!",ADDRESS($Y96,MATCH(CONCATENATE("Average of ",$I$1),Pivot!$5:$5,0))))),ISNUMBER(INDIRECT(CONCATENATE("'Pivot'!",ADDRESS($Y96,MATCH(CONCATENATE("Average of ",$G$1),Pivot!$5:$5,0))))),ISNUMBER(INDIRECT(CONCATENATE("'Pivot'!",ADDRESS($Y96,MATCH(CONCATENATE("Average of ",$H$1),Pivot!$5:$5,0)))))),(INDIRECT(CONCATENATE("'Pivot'!",ADDRESS($Y96,MATCH(CONCATENATE("Average of ",$I$1),Pivot!$5:$5,0))))/24),"")</f>
        <v/>
      </c>
      <c r="J96" s="21" t="str">
        <f t="shared" ca="1" si="8"/>
        <v/>
      </c>
      <c r="K96" s="36" t="str">
        <f t="shared" ca="1" si="9"/>
        <v/>
      </c>
      <c r="L96" s="36" t="str">
        <f t="shared" ca="1" si="10"/>
        <v/>
      </c>
      <c r="Y96" s="20">
        <f t="shared" si="11"/>
        <v>99</v>
      </c>
    </row>
    <row r="97" spans="2:25" ht="15" customHeight="1" x14ac:dyDescent="0.2">
      <c r="B97" s="77" t="str">
        <f>IF(ISTEXT(Pivot!A100),Pivot!A100,B95)</f>
        <v>U.S. &amp; Canada</v>
      </c>
      <c r="C97" s="77" t="str">
        <f>IF(ISTEXT(Pivot!B100),Pivot!B100,C95)</f>
        <v>U.S. &amp; Canada</v>
      </c>
      <c r="D97" s="77" t="str">
        <f>IF(ISTEXT(Pivot!C100),Pivot!C100,D95)</f>
        <v>United States</v>
      </c>
      <c r="E97" s="77" t="str">
        <f>IF(ISTEXT(Pivot!D100),Pivot!D100,E95)</f>
        <v>Dallas</v>
      </c>
      <c r="F97" s="77" t="str">
        <f>IF(ISTEXT(Pivot!E100),Pivot!E100,F95)</f>
        <v>EFM</v>
      </c>
      <c r="G97" s="21" t="str">
        <f ca="1">IF(AND(ISNUMBER(INDIRECT(CONCATENATE("'Pivot'!",ADDRESS($Y97,MATCH(CONCATENATE("Average of ",$G$1),Pivot!$5:$5,0))))),ISNUMBER(INDIRECT(CONCATENATE("'Pivot'!",ADDRESS($Y97,MATCH(CONCATENATE("Average of ",$H$1),Pivot!$5:$5,0))))),ISNUMBER(INDIRECT(CONCATENATE("'Pivot'!",ADDRESS($Y97,MATCH(CONCATENATE("Average of ",$I$1),Pivot!$5:$5,0)))))),INDIRECT(CONCATENATE("'Pivot'!",ADDRESS($Y97,MATCH(CONCATENATE("Average of ",$G$1),Pivot!$5:$5,0))))*4,"")</f>
        <v/>
      </c>
      <c r="H97" s="21" t="str">
        <f ca="1">IF(AND(ISNUMBER(INDIRECT(CONCATENATE("'Pivot'!",ADDRESS($Y97,MATCH(CONCATENATE("Average of ",$H$1),Pivot!$5:$5,0))))),ISNUMBER(INDIRECT(CONCATENATE("'Pivot'!",ADDRESS($Y97,MATCH(CONCATENATE("Average of ",$G$1),Pivot!$5:$5,0))))),ISNUMBER(INDIRECT(CONCATENATE("'Pivot'!",ADDRESS($Y97,MATCH(CONCATENATE("Average of ",$I$1),Pivot!$5:$5,0)))))),INDIRECT(CONCATENATE("'Pivot'!",ADDRESS($Y97,MATCH(CONCATENATE("Average of ",$H$1),Pivot!$5:$5,0))))*$Q$2,"")</f>
        <v/>
      </c>
      <c r="I97" s="161" t="str">
        <f ca="1">IF(AND(ISNUMBER(INDIRECT(CONCATENATE("'Pivot'!",ADDRESS($Y97,MATCH(CONCATENATE("Average of ",$I$1),Pivot!$5:$5,0))))),ISNUMBER(INDIRECT(CONCATENATE("'Pivot'!",ADDRESS($Y97,MATCH(CONCATENATE("Average of ",$G$1),Pivot!$5:$5,0))))),ISNUMBER(INDIRECT(CONCATENATE("'Pivot'!",ADDRESS($Y97,MATCH(CONCATENATE("Average of ",$H$1),Pivot!$5:$5,0)))))),(INDIRECT(CONCATENATE("'Pivot'!",ADDRESS($Y97,MATCH(CONCATENATE("Average of ",$I$1),Pivot!$5:$5,0))))/24),"")</f>
        <v/>
      </c>
      <c r="J97" s="21" t="str">
        <f t="shared" ca="1" si="8"/>
        <v/>
      </c>
      <c r="K97" s="36" t="str">
        <f t="shared" ca="1" si="9"/>
        <v/>
      </c>
      <c r="L97" s="36" t="str">
        <f t="shared" ca="1" si="10"/>
        <v/>
      </c>
      <c r="Y97" s="20">
        <f t="shared" si="11"/>
        <v>100</v>
      </c>
    </row>
    <row r="98" spans="2:25" ht="15" customHeight="1" x14ac:dyDescent="0.2">
      <c r="B98" s="77">
        <f>IF(ISTEXT(Pivot!A101),Pivot!A101,B96)</f>
        <v>0</v>
      </c>
      <c r="C98" s="77">
        <f>IF(ISTEXT(Pivot!B101),Pivot!B101,C96)</f>
        <v>0</v>
      </c>
      <c r="D98" s="77">
        <f>IF(ISTEXT(Pivot!C101),Pivot!C101,D96)</f>
        <v>0</v>
      </c>
      <c r="E98" s="77" t="str">
        <f>IF(ISTEXT(Pivot!D101),Pivot!D101,E96)</f>
        <v>Dallas Total</v>
      </c>
      <c r="F98" s="77" t="str">
        <f>IF(ISTEXT(Pivot!E101),Pivot!E101,F96)</f>
        <v>YEI</v>
      </c>
      <c r="G98" s="21" t="str">
        <f ca="1">IF(AND(ISNUMBER(INDIRECT(CONCATENATE("'Pivot'!",ADDRESS($Y98,MATCH(CONCATENATE("Average of ",$G$1),Pivot!$5:$5,0))))),ISNUMBER(INDIRECT(CONCATENATE("'Pivot'!",ADDRESS($Y98,MATCH(CONCATENATE("Average of ",$H$1),Pivot!$5:$5,0))))),ISNUMBER(INDIRECT(CONCATENATE("'Pivot'!",ADDRESS($Y98,MATCH(CONCATENATE("Average of ",$I$1),Pivot!$5:$5,0)))))),INDIRECT(CONCATENATE("'Pivot'!",ADDRESS($Y98,MATCH(CONCATENATE("Average of ",$G$1),Pivot!$5:$5,0))))*4,"")</f>
        <v/>
      </c>
      <c r="H98" s="21" t="str">
        <f ca="1">IF(AND(ISNUMBER(INDIRECT(CONCATENATE("'Pivot'!",ADDRESS($Y98,MATCH(CONCATENATE("Average of ",$H$1),Pivot!$5:$5,0))))),ISNUMBER(INDIRECT(CONCATENATE("'Pivot'!",ADDRESS($Y98,MATCH(CONCATENATE("Average of ",$G$1),Pivot!$5:$5,0))))),ISNUMBER(INDIRECT(CONCATENATE("'Pivot'!",ADDRESS($Y98,MATCH(CONCATENATE("Average of ",$I$1),Pivot!$5:$5,0)))))),INDIRECT(CONCATENATE("'Pivot'!",ADDRESS($Y98,MATCH(CONCATENATE("Average of ",$H$1),Pivot!$5:$5,0))))*$Q$2,"")</f>
        <v/>
      </c>
      <c r="I98" s="161" t="str">
        <f ca="1">IF(AND(ISNUMBER(INDIRECT(CONCATENATE("'Pivot'!",ADDRESS($Y98,MATCH(CONCATENATE("Average of ",$I$1),Pivot!$5:$5,0))))),ISNUMBER(INDIRECT(CONCATENATE("'Pivot'!",ADDRESS($Y98,MATCH(CONCATENATE("Average of ",$G$1),Pivot!$5:$5,0))))),ISNUMBER(INDIRECT(CONCATENATE("'Pivot'!",ADDRESS($Y98,MATCH(CONCATENATE("Average of ",$H$1),Pivot!$5:$5,0)))))),(INDIRECT(CONCATENATE("'Pivot'!",ADDRESS($Y98,MATCH(CONCATENATE("Average of ",$I$1),Pivot!$5:$5,0))))/24),"")</f>
        <v/>
      </c>
      <c r="J98" s="21" t="str">
        <f t="shared" ca="1" si="8"/>
        <v/>
      </c>
      <c r="K98" s="36" t="str">
        <f t="shared" ca="1" si="9"/>
        <v/>
      </c>
      <c r="L98" s="36" t="str">
        <f t="shared" ca="1" si="10"/>
        <v/>
      </c>
      <c r="Y98" s="20">
        <f t="shared" si="11"/>
        <v>101</v>
      </c>
    </row>
    <row r="99" spans="2:25" ht="15" customHeight="1" x14ac:dyDescent="0.2">
      <c r="B99" s="77" t="str">
        <f>IF(ISTEXT(Pivot!A102),Pivot!A102,B97)</f>
        <v>U.S. &amp; Canada</v>
      </c>
      <c r="C99" s="77" t="str">
        <f>IF(ISTEXT(Pivot!B102),Pivot!B102,C97)</f>
        <v>U.S. &amp; Canada</v>
      </c>
      <c r="D99" s="77" t="str">
        <f>IF(ISTEXT(Pivot!C102),Pivot!C102,D97)</f>
        <v>United States</v>
      </c>
      <c r="E99" s="77" t="str">
        <f>IF(ISTEXT(Pivot!D102),Pivot!D102,E97)</f>
        <v>Dallas</v>
      </c>
      <c r="F99" s="77" t="str">
        <f>IF(ISTEXT(Pivot!E102),Pivot!E102,F97)</f>
        <v>EFM</v>
      </c>
      <c r="G99" s="21" t="str">
        <f ca="1">IF(AND(ISNUMBER(INDIRECT(CONCATENATE("'Pivot'!",ADDRESS($Y99,MATCH(CONCATENATE("Average of ",$G$1),Pivot!$5:$5,0))))),ISNUMBER(INDIRECT(CONCATENATE("'Pivot'!",ADDRESS($Y99,MATCH(CONCATENATE("Average of ",$H$1),Pivot!$5:$5,0))))),ISNUMBER(INDIRECT(CONCATENATE("'Pivot'!",ADDRESS($Y99,MATCH(CONCATENATE("Average of ",$I$1),Pivot!$5:$5,0)))))),INDIRECT(CONCATENATE("'Pivot'!",ADDRESS($Y99,MATCH(CONCATENATE("Average of ",$G$1),Pivot!$5:$5,0))))*4,"")</f>
        <v/>
      </c>
      <c r="H99" s="21" t="str">
        <f ca="1">IF(AND(ISNUMBER(INDIRECT(CONCATENATE("'Pivot'!",ADDRESS($Y99,MATCH(CONCATENATE("Average of ",$H$1),Pivot!$5:$5,0))))),ISNUMBER(INDIRECT(CONCATENATE("'Pivot'!",ADDRESS($Y99,MATCH(CONCATENATE("Average of ",$G$1),Pivot!$5:$5,0))))),ISNUMBER(INDIRECT(CONCATENATE("'Pivot'!",ADDRESS($Y99,MATCH(CONCATENATE("Average of ",$I$1),Pivot!$5:$5,0)))))),INDIRECT(CONCATENATE("'Pivot'!",ADDRESS($Y99,MATCH(CONCATENATE("Average of ",$H$1),Pivot!$5:$5,0))))*$Q$2,"")</f>
        <v/>
      </c>
      <c r="I99" s="161" t="str">
        <f ca="1">IF(AND(ISNUMBER(INDIRECT(CONCATENATE("'Pivot'!",ADDRESS($Y99,MATCH(CONCATENATE("Average of ",$I$1),Pivot!$5:$5,0))))),ISNUMBER(INDIRECT(CONCATENATE("'Pivot'!",ADDRESS($Y99,MATCH(CONCATENATE("Average of ",$G$1),Pivot!$5:$5,0))))),ISNUMBER(INDIRECT(CONCATENATE("'Pivot'!",ADDRESS($Y99,MATCH(CONCATENATE("Average of ",$H$1),Pivot!$5:$5,0)))))),(INDIRECT(CONCATENATE("'Pivot'!",ADDRESS($Y99,MATCH(CONCATENATE("Average of ",$I$1),Pivot!$5:$5,0))))/24),"")</f>
        <v/>
      </c>
      <c r="J99" s="21" t="str">
        <f t="shared" ca="1" si="8"/>
        <v/>
      </c>
      <c r="K99" s="36" t="str">
        <f t="shared" ca="1" si="9"/>
        <v/>
      </c>
      <c r="L99" s="36" t="str">
        <f t="shared" ca="1" si="10"/>
        <v/>
      </c>
      <c r="Y99" s="20">
        <f t="shared" si="11"/>
        <v>102</v>
      </c>
    </row>
    <row r="100" spans="2:25" ht="15" customHeight="1" x14ac:dyDescent="0.2">
      <c r="B100" s="77">
        <f>IF(ISTEXT(Pivot!A103),Pivot!A103,B98)</f>
        <v>0</v>
      </c>
      <c r="C100" s="77">
        <f>IF(ISTEXT(Pivot!B103),Pivot!B103,C98)</f>
        <v>0</v>
      </c>
      <c r="D100" s="77">
        <f>IF(ISTEXT(Pivot!C103),Pivot!C103,D98)</f>
        <v>0</v>
      </c>
      <c r="E100" s="77" t="str">
        <f>IF(ISTEXT(Pivot!D103),Pivot!D103,E98)</f>
        <v>Dallas Total</v>
      </c>
      <c r="F100" s="77" t="str">
        <f>IF(ISTEXT(Pivot!E103),Pivot!E103,F98)</f>
        <v>YEI</v>
      </c>
      <c r="G100" s="21" t="str">
        <f ca="1">IF(AND(ISNUMBER(INDIRECT(CONCATENATE("'Pivot'!",ADDRESS($Y100,MATCH(CONCATENATE("Average of ",$G$1),Pivot!$5:$5,0))))),ISNUMBER(INDIRECT(CONCATENATE("'Pivot'!",ADDRESS($Y100,MATCH(CONCATENATE("Average of ",$H$1),Pivot!$5:$5,0))))),ISNUMBER(INDIRECT(CONCATENATE("'Pivot'!",ADDRESS($Y100,MATCH(CONCATENATE("Average of ",$I$1),Pivot!$5:$5,0)))))),INDIRECT(CONCATENATE("'Pivot'!",ADDRESS($Y100,MATCH(CONCATENATE("Average of ",$G$1),Pivot!$5:$5,0))))*4,"")</f>
        <v/>
      </c>
      <c r="H100" s="21" t="str">
        <f ca="1">IF(AND(ISNUMBER(INDIRECT(CONCATENATE("'Pivot'!",ADDRESS($Y100,MATCH(CONCATENATE("Average of ",$H$1),Pivot!$5:$5,0))))),ISNUMBER(INDIRECT(CONCATENATE("'Pivot'!",ADDRESS($Y100,MATCH(CONCATENATE("Average of ",$G$1),Pivot!$5:$5,0))))),ISNUMBER(INDIRECT(CONCATENATE("'Pivot'!",ADDRESS($Y100,MATCH(CONCATENATE("Average of ",$I$1),Pivot!$5:$5,0)))))),INDIRECT(CONCATENATE("'Pivot'!",ADDRESS($Y100,MATCH(CONCATENATE("Average of ",$H$1),Pivot!$5:$5,0))))*$Q$2,"")</f>
        <v/>
      </c>
      <c r="I100" s="161" t="str">
        <f ca="1">IF(AND(ISNUMBER(INDIRECT(CONCATENATE("'Pivot'!",ADDRESS($Y100,MATCH(CONCATENATE("Average of ",$I$1),Pivot!$5:$5,0))))),ISNUMBER(INDIRECT(CONCATENATE("'Pivot'!",ADDRESS($Y100,MATCH(CONCATENATE("Average of ",$G$1),Pivot!$5:$5,0))))),ISNUMBER(INDIRECT(CONCATENATE("'Pivot'!",ADDRESS($Y100,MATCH(CONCATENATE("Average of ",$H$1),Pivot!$5:$5,0)))))),(INDIRECT(CONCATENATE("'Pivot'!",ADDRESS($Y100,MATCH(CONCATENATE("Average of ",$I$1),Pivot!$5:$5,0))))/24),"")</f>
        <v/>
      </c>
      <c r="J100" s="21" t="str">
        <f t="shared" ca="1" si="8"/>
        <v/>
      </c>
      <c r="K100" s="36" t="str">
        <f t="shared" ca="1" si="9"/>
        <v/>
      </c>
      <c r="L100" s="36" t="str">
        <f t="shared" ca="1" si="10"/>
        <v/>
      </c>
      <c r="Y100" s="20">
        <f t="shared" si="11"/>
        <v>103</v>
      </c>
    </row>
    <row r="101" spans="2:25" ht="15" customHeight="1" x14ac:dyDescent="0.2">
      <c r="B101" s="77" t="str">
        <f>IF(ISTEXT(Pivot!A104),Pivot!A104,B99)</f>
        <v>U.S. &amp; Canada</v>
      </c>
      <c r="C101" s="77" t="str">
        <f>IF(ISTEXT(Pivot!B104),Pivot!B104,C99)</f>
        <v>U.S. &amp; Canada</v>
      </c>
      <c r="D101" s="77" t="str">
        <f>IF(ISTEXT(Pivot!C104),Pivot!C104,D99)</f>
        <v>United States</v>
      </c>
      <c r="E101" s="77" t="str">
        <f>IF(ISTEXT(Pivot!D104),Pivot!D104,E99)</f>
        <v>Dallas</v>
      </c>
      <c r="F101" s="77" t="str">
        <f>IF(ISTEXT(Pivot!E104),Pivot!E104,F99)</f>
        <v>EFM</v>
      </c>
      <c r="G101" s="21" t="str">
        <f ca="1">IF(AND(ISNUMBER(INDIRECT(CONCATENATE("'Pivot'!",ADDRESS($Y101,MATCH(CONCATENATE("Average of ",$G$1),Pivot!$5:$5,0))))),ISNUMBER(INDIRECT(CONCATENATE("'Pivot'!",ADDRESS($Y101,MATCH(CONCATENATE("Average of ",$H$1),Pivot!$5:$5,0))))),ISNUMBER(INDIRECT(CONCATENATE("'Pivot'!",ADDRESS($Y101,MATCH(CONCATENATE("Average of ",$I$1),Pivot!$5:$5,0)))))),INDIRECT(CONCATENATE("'Pivot'!",ADDRESS($Y101,MATCH(CONCATENATE("Average of ",$G$1),Pivot!$5:$5,0))))*4,"")</f>
        <v/>
      </c>
      <c r="H101" s="21" t="str">
        <f ca="1">IF(AND(ISNUMBER(INDIRECT(CONCATENATE("'Pivot'!",ADDRESS($Y101,MATCH(CONCATENATE("Average of ",$H$1),Pivot!$5:$5,0))))),ISNUMBER(INDIRECT(CONCATENATE("'Pivot'!",ADDRESS($Y101,MATCH(CONCATENATE("Average of ",$G$1),Pivot!$5:$5,0))))),ISNUMBER(INDIRECT(CONCATENATE("'Pivot'!",ADDRESS($Y101,MATCH(CONCATENATE("Average of ",$I$1),Pivot!$5:$5,0)))))),INDIRECT(CONCATENATE("'Pivot'!",ADDRESS($Y101,MATCH(CONCATENATE("Average of ",$H$1),Pivot!$5:$5,0))))*$Q$2,"")</f>
        <v/>
      </c>
      <c r="I101" s="161" t="str">
        <f ca="1">IF(AND(ISNUMBER(INDIRECT(CONCATENATE("'Pivot'!",ADDRESS($Y101,MATCH(CONCATENATE("Average of ",$I$1),Pivot!$5:$5,0))))),ISNUMBER(INDIRECT(CONCATENATE("'Pivot'!",ADDRESS($Y101,MATCH(CONCATENATE("Average of ",$G$1),Pivot!$5:$5,0))))),ISNUMBER(INDIRECT(CONCATENATE("'Pivot'!",ADDRESS($Y101,MATCH(CONCATENATE("Average of ",$H$1),Pivot!$5:$5,0)))))),(INDIRECT(CONCATENATE("'Pivot'!",ADDRESS($Y101,MATCH(CONCATENATE("Average of ",$I$1),Pivot!$5:$5,0))))/24),"")</f>
        <v/>
      </c>
      <c r="J101" s="21" t="str">
        <f t="shared" ca="1" si="8"/>
        <v/>
      </c>
      <c r="K101" s="36" t="str">
        <f t="shared" ca="1" si="9"/>
        <v/>
      </c>
      <c r="L101" s="36" t="str">
        <f t="shared" ca="1" si="10"/>
        <v/>
      </c>
      <c r="Y101" s="20">
        <f t="shared" si="11"/>
        <v>104</v>
      </c>
    </row>
    <row r="102" spans="2:25" ht="15" customHeight="1" x14ac:dyDescent="0.2">
      <c r="B102" s="77">
        <f>IF(ISTEXT(Pivot!A105),Pivot!A105,B100)</f>
        <v>0</v>
      </c>
      <c r="C102" s="77">
        <f>IF(ISTEXT(Pivot!B105),Pivot!B105,C100)</f>
        <v>0</v>
      </c>
      <c r="D102" s="77">
        <f>IF(ISTEXT(Pivot!C105),Pivot!C105,D100)</f>
        <v>0</v>
      </c>
      <c r="E102" s="77" t="str">
        <f>IF(ISTEXT(Pivot!D105),Pivot!D105,E100)</f>
        <v>Dallas Total</v>
      </c>
      <c r="F102" s="77" t="str">
        <f>IF(ISTEXT(Pivot!E105),Pivot!E105,F100)</f>
        <v>YEI</v>
      </c>
      <c r="G102" s="21" t="str">
        <f ca="1">IF(AND(ISNUMBER(INDIRECT(CONCATENATE("'Pivot'!",ADDRESS($Y102,MATCH(CONCATENATE("Average of ",$G$1),Pivot!$5:$5,0))))),ISNUMBER(INDIRECT(CONCATENATE("'Pivot'!",ADDRESS($Y102,MATCH(CONCATENATE("Average of ",$H$1),Pivot!$5:$5,0))))),ISNUMBER(INDIRECT(CONCATENATE("'Pivot'!",ADDRESS($Y102,MATCH(CONCATENATE("Average of ",$I$1),Pivot!$5:$5,0)))))),INDIRECT(CONCATENATE("'Pivot'!",ADDRESS($Y102,MATCH(CONCATENATE("Average of ",$G$1),Pivot!$5:$5,0))))*4,"")</f>
        <v/>
      </c>
      <c r="H102" s="21" t="str">
        <f ca="1">IF(AND(ISNUMBER(INDIRECT(CONCATENATE("'Pivot'!",ADDRESS($Y102,MATCH(CONCATENATE("Average of ",$H$1),Pivot!$5:$5,0))))),ISNUMBER(INDIRECT(CONCATENATE("'Pivot'!",ADDRESS($Y102,MATCH(CONCATENATE("Average of ",$G$1),Pivot!$5:$5,0))))),ISNUMBER(INDIRECT(CONCATENATE("'Pivot'!",ADDRESS($Y102,MATCH(CONCATENATE("Average of ",$I$1),Pivot!$5:$5,0)))))),INDIRECT(CONCATENATE("'Pivot'!",ADDRESS($Y102,MATCH(CONCATENATE("Average of ",$H$1),Pivot!$5:$5,0))))*$Q$2,"")</f>
        <v/>
      </c>
      <c r="I102" s="161" t="str">
        <f ca="1">IF(AND(ISNUMBER(INDIRECT(CONCATENATE("'Pivot'!",ADDRESS($Y102,MATCH(CONCATENATE("Average of ",$I$1),Pivot!$5:$5,0))))),ISNUMBER(INDIRECT(CONCATENATE("'Pivot'!",ADDRESS($Y102,MATCH(CONCATENATE("Average of ",$G$1),Pivot!$5:$5,0))))),ISNUMBER(INDIRECT(CONCATENATE("'Pivot'!",ADDRESS($Y102,MATCH(CONCATENATE("Average of ",$H$1),Pivot!$5:$5,0)))))),(INDIRECT(CONCATENATE("'Pivot'!",ADDRESS($Y102,MATCH(CONCATENATE("Average of ",$I$1),Pivot!$5:$5,0))))/24),"")</f>
        <v/>
      </c>
      <c r="J102" s="21" t="str">
        <f t="shared" ca="1" si="8"/>
        <v/>
      </c>
      <c r="K102" s="36" t="str">
        <f t="shared" ca="1" si="9"/>
        <v/>
      </c>
      <c r="L102" s="36" t="str">
        <f t="shared" ca="1" si="10"/>
        <v/>
      </c>
      <c r="Y102" s="20">
        <f t="shared" si="11"/>
        <v>105</v>
      </c>
    </row>
    <row r="103" spans="2:25" ht="15" customHeight="1" x14ac:dyDescent="0.2">
      <c r="B103" s="77" t="str">
        <f>IF(ISTEXT(Pivot!A106),Pivot!A106,B101)</f>
        <v>U.S. &amp; Canada</v>
      </c>
      <c r="C103" s="77" t="str">
        <f>IF(ISTEXT(Pivot!B106),Pivot!B106,C101)</f>
        <v>U.S. &amp; Canada</v>
      </c>
      <c r="D103" s="77" t="str">
        <f>IF(ISTEXT(Pivot!C106),Pivot!C106,D101)</f>
        <v>United States</v>
      </c>
      <c r="E103" s="77" t="str">
        <f>IF(ISTEXT(Pivot!D106),Pivot!D106,E101)</f>
        <v>Dallas</v>
      </c>
      <c r="F103" s="77" t="str">
        <f>IF(ISTEXT(Pivot!E106),Pivot!E106,F101)</f>
        <v>EFM</v>
      </c>
      <c r="G103" s="21" t="str">
        <f ca="1">IF(AND(ISNUMBER(INDIRECT(CONCATENATE("'Pivot'!",ADDRESS($Y103,MATCH(CONCATENATE("Average of ",$G$1),Pivot!$5:$5,0))))),ISNUMBER(INDIRECT(CONCATENATE("'Pivot'!",ADDRESS($Y103,MATCH(CONCATENATE("Average of ",$H$1),Pivot!$5:$5,0))))),ISNUMBER(INDIRECT(CONCATENATE("'Pivot'!",ADDRESS($Y103,MATCH(CONCATENATE("Average of ",$I$1),Pivot!$5:$5,0)))))),INDIRECT(CONCATENATE("'Pivot'!",ADDRESS($Y103,MATCH(CONCATENATE("Average of ",$G$1),Pivot!$5:$5,0))))*4,"")</f>
        <v/>
      </c>
      <c r="H103" s="21" t="str">
        <f ca="1">IF(AND(ISNUMBER(INDIRECT(CONCATENATE("'Pivot'!",ADDRESS($Y103,MATCH(CONCATENATE("Average of ",$H$1),Pivot!$5:$5,0))))),ISNUMBER(INDIRECT(CONCATENATE("'Pivot'!",ADDRESS($Y103,MATCH(CONCATENATE("Average of ",$G$1),Pivot!$5:$5,0))))),ISNUMBER(INDIRECT(CONCATENATE("'Pivot'!",ADDRESS($Y103,MATCH(CONCATENATE("Average of ",$I$1),Pivot!$5:$5,0)))))),INDIRECT(CONCATENATE("'Pivot'!",ADDRESS($Y103,MATCH(CONCATENATE("Average of ",$H$1),Pivot!$5:$5,0))))*$Q$2,"")</f>
        <v/>
      </c>
      <c r="I103" s="161" t="str">
        <f ca="1">IF(AND(ISNUMBER(INDIRECT(CONCATENATE("'Pivot'!",ADDRESS($Y103,MATCH(CONCATENATE("Average of ",$I$1),Pivot!$5:$5,0))))),ISNUMBER(INDIRECT(CONCATENATE("'Pivot'!",ADDRESS($Y103,MATCH(CONCATENATE("Average of ",$G$1),Pivot!$5:$5,0))))),ISNUMBER(INDIRECT(CONCATENATE("'Pivot'!",ADDRESS($Y103,MATCH(CONCATENATE("Average of ",$H$1),Pivot!$5:$5,0)))))),(INDIRECT(CONCATENATE("'Pivot'!",ADDRESS($Y103,MATCH(CONCATENATE("Average of ",$I$1),Pivot!$5:$5,0))))/24),"")</f>
        <v/>
      </c>
      <c r="J103" s="21" t="str">
        <f t="shared" ca="1" si="8"/>
        <v/>
      </c>
      <c r="K103" s="36" t="str">
        <f t="shared" ca="1" si="9"/>
        <v/>
      </c>
      <c r="L103" s="36" t="str">
        <f t="shared" ca="1" si="10"/>
        <v/>
      </c>
      <c r="Y103" s="20">
        <f t="shared" si="11"/>
        <v>106</v>
      </c>
    </row>
    <row r="104" spans="2:25" ht="15" customHeight="1" x14ac:dyDescent="0.2">
      <c r="B104" s="77">
        <f>IF(ISTEXT(Pivot!A107),Pivot!A107,B102)</f>
        <v>0</v>
      </c>
      <c r="C104" s="77">
        <f>IF(ISTEXT(Pivot!B107),Pivot!B107,C102)</f>
        <v>0</v>
      </c>
      <c r="D104" s="77">
        <f>IF(ISTEXT(Pivot!C107),Pivot!C107,D102)</f>
        <v>0</v>
      </c>
      <c r="E104" s="77" t="str">
        <f>IF(ISTEXT(Pivot!D107),Pivot!D107,E102)</f>
        <v>Dallas Total</v>
      </c>
      <c r="F104" s="77" t="str">
        <f>IF(ISTEXT(Pivot!E107),Pivot!E107,F102)</f>
        <v>YEI</v>
      </c>
      <c r="G104" s="21" t="str">
        <f ca="1">IF(AND(ISNUMBER(INDIRECT(CONCATENATE("'Pivot'!",ADDRESS($Y104,MATCH(CONCATENATE("Average of ",$G$1),Pivot!$5:$5,0))))),ISNUMBER(INDIRECT(CONCATENATE("'Pivot'!",ADDRESS($Y104,MATCH(CONCATENATE("Average of ",$H$1),Pivot!$5:$5,0))))),ISNUMBER(INDIRECT(CONCATENATE("'Pivot'!",ADDRESS($Y104,MATCH(CONCATENATE("Average of ",$I$1),Pivot!$5:$5,0)))))),INDIRECT(CONCATENATE("'Pivot'!",ADDRESS($Y104,MATCH(CONCATENATE("Average of ",$G$1),Pivot!$5:$5,0))))*4,"")</f>
        <v/>
      </c>
      <c r="H104" s="21" t="str">
        <f ca="1">IF(AND(ISNUMBER(INDIRECT(CONCATENATE("'Pivot'!",ADDRESS($Y104,MATCH(CONCATENATE("Average of ",$H$1),Pivot!$5:$5,0))))),ISNUMBER(INDIRECT(CONCATENATE("'Pivot'!",ADDRESS($Y104,MATCH(CONCATENATE("Average of ",$G$1),Pivot!$5:$5,0))))),ISNUMBER(INDIRECT(CONCATENATE("'Pivot'!",ADDRESS($Y104,MATCH(CONCATENATE("Average of ",$I$1),Pivot!$5:$5,0)))))),INDIRECT(CONCATENATE("'Pivot'!",ADDRESS($Y104,MATCH(CONCATENATE("Average of ",$H$1),Pivot!$5:$5,0))))*$Q$2,"")</f>
        <v/>
      </c>
      <c r="I104" s="161" t="str">
        <f ca="1">IF(AND(ISNUMBER(INDIRECT(CONCATENATE("'Pivot'!",ADDRESS($Y104,MATCH(CONCATENATE("Average of ",$I$1),Pivot!$5:$5,0))))),ISNUMBER(INDIRECT(CONCATENATE("'Pivot'!",ADDRESS($Y104,MATCH(CONCATENATE("Average of ",$G$1),Pivot!$5:$5,0))))),ISNUMBER(INDIRECT(CONCATENATE("'Pivot'!",ADDRESS($Y104,MATCH(CONCATENATE("Average of ",$H$1),Pivot!$5:$5,0)))))),(INDIRECT(CONCATENATE("'Pivot'!",ADDRESS($Y104,MATCH(CONCATENATE("Average of ",$I$1),Pivot!$5:$5,0))))/24),"")</f>
        <v/>
      </c>
      <c r="J104" s="21" t="str">
        <f t="shared" ca="1" si="8"/>
        <v/>
      </c>
      <c r="K104" s="36" t="str">
        <f t="shared" ca="1" si="9"/>
        <v/>
      </c>
      <c r="L104" s="36" t="str">
        <f t="shared" ca="1" si="10"/>
        <v/>
      </c>
      <c r="Y104" s="20">
        <f t="shared" si="11"/>
        <v>107</v>
      </c>
    </row>
    <row r="105" spans="2:25" ht="15" customHeight="1" x14ac:dyDescent="0.2">
      <c r="B105" s="77" t="str">
        <f>IF(ISTEXT(Pivot!A108),Pivot!A108,B103)</f>
        <v>U.S. &amp; Canada</v>
      </c>
      <c r="C105" s="77" t="str">
        <f>IF(ISTEXT(Pivot!B108),Pivot!B108,C103)</f>
        <v>U.S. &amp; Canada</v>
      </c>
      <c r="D105" s="77" t="str">
        <f>IF(ISTEXT(Pivot!C108),Pivot!C108,D103)</f>
        <v>United States</v>
      </c>
      <c r="E105" s="77" t="str">
        <f>IF(ISTEXT(Pivot!D108),Pivot!D108,E103)</f>
        <v>Dallas</v>
      </c>
      <c r="F105" s="77" t="str">
        <f>IF(ISTEXT(Pivot!E108),Pivot!E108,F103)</f>
        <v>EFM</v>
      </c>
      <c r="G105" s="21" t="str">
        <f ca="1">IF(AND(ISNUMBER(INDIRECT(CONCATENATE("'Pivot'!",ADDRESS($Y105,MATCH(CONCATENATE("Average of ",$G$1),Pivot!$5:$5,0))))),ISNUMBER(INDIRECT(CONCATENATE("'Pivot'!",ADDRESS($Y105,MATCH(CONCATENATE("Average of ",$H$1),Pivot!$5:$5,0))))),ISNUMBER(INDIRECT(CONCATENATE("'Pivot'!",ADDRESS($Y105,MATCH(CONCATENATE("Average of ",$I$1),Pivot!$5:$5,0)))))),INDIRECT(CONCATENATE("'Pivot'!",ADDRESS($Y105,MATCH(CONCATENATE("Average of ",$G$1),Pivot!$5:$5,0))))*4,"")</f>
        <v/>
      </c>
      <c r="H105" s="21" t="str">
        <f ca="1">IF(AND(ISNUMBER(INDIRECT(CONCATENATE("'Pivot'!",ADDRESS($Y105,MATCH(CONCATENATE("Average of ",$H$1),Pivot!$5:$5,0))))),ISNUMBER(INDIRECT(CONCATENATE("'Pivot'!",ADDRESS($Y105,MATCH(CONCATENATE("Average of ",$G$1),Pivot!$5:$5,0))))),ISNUMBER(INDIRECT(CONCATENATE("'Pivot'!",ADDRESS($Y105,MATCH(CONCATENATE("Average of ",$I$1),Pivot!$5:$5,0)))))),INDIRECT(CONCATENATE("'Pivot'!",ADDRESS($Y105,MATCH(CONCATENATE("Average of ",$H$1),Pivot!$5:$5,0))))*$Q$2,"")</f>
        <v/>
      </c>
      <c r="I105" s="161" t="str">
        <f ca="1">IF(AND(ISNUMBER(INDIRECT(CONCATENATE("'Pivot'!",ADDRESS($Y105,MATCH(CONCATENATE("Average of ",$I$1),Pivot!$5:$5,0))))),ISNUMBER(INDIRECT(CONCATENATE("'Pivot'!",ADDRESS($Y105,MATCH(CONCATENATE("Average of ",$G$1),Pivot!$5:$5,0))))),ISNUMBER(INDIRECT(CONCATENATE("'Pivot'!",ADDRESS($Y105,MATCH(CONCATENATE("Average of ",$H$1),Pivot!$5:$5,0)))))),(INDIRECT(CONCATENATE("'Pivot'!",ADDRESS($Y105,MATCH(CONCATENATE("Average of ",$I$1),Pivot!$5:$5,0))))/24),"")</f>
        <v/>
      </c>
      <c r="J105" s="21" t="str">
        <f t="shared" ca="1" si="8"/>
        <v/>
      </c>
      <c r="K105" s="36" t="str">
        <f t="shared" ca="1" si="9"/>
        <v/>
      </c>
      <c r="L105" s="36" t="str">
        <f t="shared" ca="1" si="10"/>
        <v/>
      </c>
      <c r="Y105" s="20">
        <f t="shared" si="11"/>
        <v>108</v>
      </c>
    </row>
    <row r="106" spans="2:25" ht="15" customHeight="1" x14ac:dyDescent="0.2">
      <c r="B106" s="77">
        <f>IF(ISTEXT(Pivot!A109),Pivot!A109,B104)</f>
        <v>0</v>
      </c>
      <c r="C106" s="77">
        <f>IF(ISTEXT(Pivot!B109),Pivot!B109,C104)</f>
        <v>0</v>
      </c>
      <c r="D106" s="77">
        <f>IF(ISTEXT(Pivot!C109),Pivot!C109,D104)</f>
        <v>0</v>
      </c>
      <c r="E106" s="77" t="str">
        <f>IF(ISTEXT(Pivot!D109),Pivot!D109,E104)</f>
        <v>Dallas Total</v>
      </c>
      <c r="F106" s="77" t="str">
        <f>IF(ISTEXT(Pivot!E109),Pivot!E109,F104)</f>
        <v>YEI</v>
      </c>
      <c r="G106" s="21" t="str">
        <f ca="1">IF(AND(ISNUMBER(INDIRECT(CONCATENATE("'Pivot'!",ADDRESS($Y106,MATCH(CONCATENATE("Average of ",$G$1),Pivot!$5:$5,0))))),ISNUMBER(INDIRECT(CONCATENATE("'Pivot'!",ADDRESS($Y106,MATCH(CONCATENATE("Average of ",$H$1),Pivot!$5:$5,0))))),ISNUMBER(INDIRECT(CONCATENATE("'Pivot'!",ADDRESS($Y106,MATCH(CONCATENATE("Average of ",$I$1),Pivot!$5:$5,0)))))),INDIRECT(CONCATENATE("'Pivot'!",ADDRESS($Y106,MATCH(CONCATENATE("Average of ",$G$1),Pivot!$5:$5,0))))*4,"")</f>
        <v/>
      </c>
      <c r="H106" s="21" t="str">
        <f ca="1">IF(AND(ISNUMBER(INDIRECT(CONCATENATE("'Pivot'!",ADDRESS($Y106,MATCH(CONCATENATE("Average of ",$H$1),Pivot!$5:$5,0))))),ISNUMBER(INDIRECT(CONCATENATE("'Pivot'!",ADDRESS($Y106,MATCH(CONCATENATE("Average of ",$G$1),Pivot!$5:$5,0))))),ISNUMBER(INDIRECT(CONCATENATE("'Pivot'!",ADDRESS($Y106,MATCH(CONCATENATE("Average of ",$I$1),Pivot!$5:$5,0)))))),INDIRECT(CONCATENATE("'Pivot'!",ADDRESS($Y106,MATCH(CONCATENATE("Average of ",$H$1),Pivot!$5:$5,0))))*$Q$2,"")</f>
        <v/>
      </c>
      <c r="I106" s="161" t="str">
        <f ca="1">IF(AND(ISNUMBER(INDIRECT(CONCATENATE("'Pivot'!",ADDRESS($Y106,MATCH(CONCATENATE("Average of ",$I$1),Pivot!$5:$5,0))))),ISNUMBER(INDIRECT(CONCATENATE("'Pivot'!",ADDRESS($Y106,MATCH(CONCATENATE("Average of ",$G$1),Pivot!$5:$5,0))))),ISNUMBER(INDIRECT(CONCATENATE("'Pivot'!",ADDRESS($Y106,MATCH(CONCATENATE("Average of ",$H$1),Pivot!$5:$5,0)))))),(INDIRECT(CONCATENATE("'Pivot'!",ADDRESS($Y106,MATCH(CONCATENATE("Average of ",$I$1),Pivot!$5:$5,0))))/24),"")</f>
        <v/>
      </c>
      <c r="J106" s="21" t="str">
        <f t="shared" ca="1" si="8"/>
        <v/>
      </c>
      <c r="K106" s="36" t="str">
        <f t="shared" ca="1" si="9"/>
        <v/>
      </c>
      <c r="L106" s="36" t="str">
        <f t="shared" ca="1" si="10"/>
        <v/>
      </c>
      <c r="Y106" s="20">
        <f t="shared" si="11"/>
        <v>109</v>
      </c>
    </row>
    <row r="107" spans="2:25" ht="15" customHeight="1" x14ac:dyDescent="0.2">
      <c r="B107" s="77" t="str">
        <f>IF(ISTEXT(Pivot!A110),Pivot!A110,B105)</f>
        <v>U.S. &amp; Canada</v>
      </c>
      <c r="C107" s="77" t="str">
        <f>IF(ISTEXT(Pivot!B110),Pivot!B110,C105)</f>
        <v>U.S. &amp; Canada</v>
      </c>
      <c r="D107" s="77" t="str">
        <f>IF(ISTEXT(Pivot!C110),Pivot!C110,D105)</f>
        <v>United States</v>
      </c>
      <c r="E107" s="77" t="str">
        <f>IF(ISTEXT(Pivot!D110),Pivot!D110,E105)</f>
        <v>Dallas</v>
      </c>
      <c r="F107" s="77" t="str">
        <f>IF(ISTEXT(Pivot!E110),Pivot!E110,F105)</f>
        <v>EFM</v>
      </c>
      <c r="G107" s="21" t="str">
        <f ca="1">IF(AND(ISNUMBER(INDIRECT(CONCATENATE("'Pivot'!",ADDRESS($Y107,MATCH(CONCATENATE("Average of ",$G$1),Pivot!$5:$5,0))))),ISNUMBER(INDIRECT(CONCATENATE("'Pivot'!",ADDRESS($Y107,MATCH(CONCATENATE("Average of ",$H$1),Pivot!$5:$5,0))))),ISNUMBER(INDIRECT(CONCATENATE("'Pivot'!",ADDRESS($Y107,MATCH(CONCATENATE("Average of ",$I$1),Pivot!$5:$5,0)))))),INDIRECT(CONCATENATE("'Pivot'!",ADDRESS($Y107,MATCH(CONCATENATE("Average of ",$G$1),Pivot!$5:$5,0))))*4,"")</f>
        <v/>
      </c>
      <c r="H107" s="21" t="str">
        <f ca="1">IF(AND(ISNUMBER(INDIRECT(CONCATENATE("'Pivot'!",ADDRESS($Y107,MATCH(CONCATENATE("Average of ",$H$1),Pivot!$5:$5,0))))),ISNUMBER(INDIRECT(CONCATENATE("'Pivot'!",ADDRESS($Y107,MATCH(CONCATENATE("Average of ",$G$1),Pivot!$5:$5,0))))),ISNUMBER(INDIRECT(CONCATENATE("'Pivot'!",ADDRESS($Y107,MATCH(CONCATENATE("Average of ",$I$1),Pivot!$5:$5,0)))))),INDIRECT(CONCATENATE("'Pivot'!",ADDRESS($Y107,MATCH(CONCATENATE("Average of ",$H$1),Pivot!$5:$5,0))))*$Q$2,"")</f>
        <v/>
      </c>
      <c r="I107" s="161" t="str">
        <f ca="1">IF(AND(ISNUMBER(INDIRECT(CONCATENATE("'Pivot'!",ADDRESS($Y107,MATCH(CONCATENATE("Average of ",$I$1),Pivot!$5:$5,0))))),ISNUMBER(INDIRECT(CONCATENATE("'Pivot'!",ADDRESS($Y107,MATCH(CONCATENATE("Average of ",$G$1),Pivot!$5:$5,0))))),ISNUMBER(INDIRECT(CONCATENATE("'Pivot'!",ADDRESS($Y107,MATCH(CONCATENATE("Average of ",$H$1),Pivot!$5:$5,0)))))),(INDIRECT(CONCATENATE("'Pivot'!",ADDRESS($Y107,MATCH(CONCATENATE("Average of ",$I$1),Pivot!$5:$5,0))))/24),"")</f>
        <v/>
      </c>
      <c r="J107" s="21" t="str">
        <f t="shared" ca="1" si="8"/>
        <v/>
      </c>
      <c r="K107" s="36" t="str">
        <f t="shared" ca="1" si="9"/>
        <v/>
      </c>
      <c r="L107" s="36" t="str">
        <f t="shared" ca="1" si="10"/>
        <v/>
      </c>
      <c r="Y107" s="20">
        <f t="shared" si="11"/>
        <v>110</v>
      </c>
    </row>
    <row r="108" spans="2:25" ht="15" customHeight="1" x14ac:dyDescent="0.2">
      <c r="B108" s="77">
        <f>IF(ISTEXT(Pivot!A111),Pivot!A111,B106)</f>
        <v>0</v>
      </c>
      <c r="C108" s="77">
        <f>IF(ISTEXT(Pivot!B111),Pivot!B111,C106)</f>
        <v>0</v>
      </c>
      <c r="D108" s="77">
        <f>IF(ISTEXT(Pivot!C111),Pivot!C111,D106)</f>
        <v>0</v>
      </c>
      <c r="E108" s="77" t="str">
        <f>IF(ISTEXT(Pivot!D111),Pivot!D111,E106)</f>
        <v>Dallas Total</v>
      </c>
      <c r="F108" s="77" t="str">
        <f>IF(ISTEXT(Pivot!E111),Pivot!E111,F106)</f>
        <v>YEI</v>
      </c>
      <c r="G108" s="21" t="str">
        <f ca="1">IF(AND(ISNUMBER(INDIRECT(CONCATENATE("'Pivot'!",ADDRESS($Y108,MATCH(CONCATENATE("Average of ",$G$1),Pivot!$5:$5,0))))),ISNUMBER(INDIRECT(CONCATENATE("'Pivot'!",ADDRESS($Y108,MATCH(CONCATENATE("Average of ",$H$1),Pivot!$5:$5,0))))),ISNUMBER(INDIRECT(CONCATENATE("'Pivot'!",ADDRESS($Y108,MATCH(CONCATENATE("Average of ",$I$1),Pivot!$5:$5,0)))))),INDIRECT(CONCATENATE("'Pivot'!",ADDRESS($Y108,MATCH(CONCATENATE("Average of ",$G$1),Pivot!$5:$5,0))))*4,"")</f>
        <v/>
      </c>
      <c r="H108" s="21" t="str">
        <f ca="1">IF(AND(ISNUMBER(INDIRECT(CONCATENATE("'Pivot'!",ADDRESS($Y108,MATCH(CONCATENATE("Average of ",$H$1),Pivot!$5:$5,0))))),ISNUMBER(INDIRECT(CONCATENATE("'Pivot'!",ADDRESS($Y108,MATCH(CONCATENATE("Average of ",$G$1),Pivot!$5:$5,0))))),ISNUMBER(INDIRECT(CONCATENATE("'Pivot'!",ADDRESS($Y108,MATCH(CONCATENATE("Average of ",$I$1),Pivot!$5:$5,0)))))),INDIRECT(CONCATENATE("'Pivot'!",ADDRESS($Y108,MATCH(CONCATENATE("Average of ",$H$1),Pivot!$5:$5,0))))*$Q$2,"")</f>
        <v/>
      </c>
      <c r="I108" s="161" t="str">
        <f ca="1">IF(AND(ISNUMBER(INDIRECT(CONCATENATE("'Pivot'!",ADDRESS($Y108,MATCH(CONCATENATE("Average of ",$I$1),Pivot!$5:$5,0))))),ISNUMBER(INDIRECT(CONCATENATE("'Pivot'!",ADDRESS($Y108,MATCH(CONCATENATE("Average of ",$G$1),Pivot!$5:$5,0))))),ISNUMBER(INDIRECT(CONCATENATE("'Pivot'!",ADDRESS($Y108,MATCH(CONCATENATE("Average of ",$H$1),Pivot!$5:$5,0)))))),(INDIRECT(CONCATENATE("'Pivot'!",ADDRESS($Y108,MATCH(CONCATENATE("Average of ",$I$1),Pivot!$5:$5,0))))/24),"")</f>
        <v/>
      </c>
      <c r="J108" s="21" t="str">
        <f t="shared" ca="1" si="8"/>
        <v/>
      </c>
      <c r="K108" s="36" t="str">
        <f t="shared" ca="1" si="9"/>
        <v/>
      </c>
      <c r="L108" s="36" t="str">
        <f t="shared" ca="1" si="10"/>
        <v/>
      </c>
      <c r="Y108" s="20">
        <f t="shared" si="11"/>
        <v>111</v>
      </c>
    </row>
    <row r="109" spans="2:25" ht="15" customHeight="1" x14ac:dyDescent="0.2">
      <c r="B109" s="77" t="str">
        <f>IF(ISTEXT(Pivot!A112),Pivot!A112,B107)</f>
        <v>U.S. &amp; Canada</v>
      </c>
      <c r="C109" s="77" t="str">
        <f>IF(ISTEXT(Pivot!B112),Pivot!B112,C107)</f>
        <v>U.S. &amp; Canada</v>
      </c>
      <c r="D109" s="77" t="str">
        <f>IF(ISTEXT(Pivot!C112),Pivot!C112,D107)</f>
        <v>United States</v>
      </c>
      <c r="E109" s="77" t="str">
        <f>IF(ISTEXT(Pivot!D112),Pivot!D112,E107)</f>
        <v>Dallas</v>
      </c>
      <c r="F109" s="77" t="str">
        <f>IF(ISTEXT(Pivot!E112),Pivot!E112,F107)</f>
        <v>EFM</v>
      </c>
      <c r="G109" s="21" t="str">
        <f ca="1">IF(AND(ISNUMBER(INDIRECT(CONCATENATE("'Pivot'!",ADDRESS($Y109,MATCH(CONCATENATE("Average of ",$G$1),Pivot!$5:$5,0))))),ISNUMBER(INDIRECT(CONCATENATE("'Pivot'!",ADDRESS($Y109,MATCH(CONCATENATE("Average of ",$H$1),Pivot!$5:$5,0))))),ISNUMBER(INDIRECT(CONCATENATE("'Pivot'!",ADDRESS($Y109,MATCH(CONCATENATE("Average of ",$I$1),Pivot!$5:$5,0)))))),INDIRECT(CONCATENATE("'Pivot'!",ADDRESS($Y109,MATCH(CONCATENATE("Average of ",$G$1),Pivot!$5:$5,0))))*4,"")</f>
        <v/>
      </c>
      <c r="H109" s="21" t="str">
        <f ca="1">IF(AND(ISNUMBER(INDIRECT(CONCATENATE("'Pivot'!",ADDRESS($Y109,MATCH(CONCATENATE("Average of ",$H$1),Pivot!$5:$5,0))))),ISNUMBER(INDIRECT(CONCATENATE("'Pivot'!",ADDRESS($Y109,MATCH(CONCATENATE("Average of ",$G$1),Pivot!$5:$5,0))))),ISNUMBER(INDIRECT(CONCATENATE("'Pivot'!",ADDRESS($Y109,MATCH(CONCATENATE("Average of ",$I$1),Pivot!$5:$5,0)))))),INDIRECT(CONCATENATE("'Pivot'!",ADDRESS($Y109,MATCH(CONCATENATE("Average of ",$H$1),Pivot!$5:$5,0))))*$Q$2,"")</f>
        <v/>
      </c>
      <c r="I109" s="161" t="str">
        <f ca="1">IF(AND(ISNUMBER(INDIRECT(CONCATENATE("'Pivot'!",ADDRESS($Y109,MATCH(CONCATENATE("Average of ",$I$1),Pivot!$5:$5,0))))),ISNUMBER(INDIRECT(CONCATENATE("'Pivot'!",ADDRESS($Y109,MATCH(CONCATENATE("Average of ",$G$1),Pivot!$5:$5,0))))),ISNUMBER(INDIRECT(CONCATENATE("'Pivot'!",ADDRESS($Y109,MATCH(CONCATENATE("Average of ",$H$1),Pivot!$5:$5,0)))))),(INDIRECT(CONCATENATE("'Pivot'!",ADDRESS($Y109,MATCH(CONCATENATE("Average of ",$I$1),Pivot!$5:$5,0))))/24),"")</f>
        <v/>
      </c>
      <c r="J109" s="21" t="str">
        <f t="shared" ca="1" si="8"/>
        <v/>
      </c>
      <c r="K109" s="36" t="str">
        <f t="shared" ca="1" si="9"/>
        <v/>
      </c>
      <c r="L109" s="36" t="str">
        <f t="shared" ca="1" si="10"/>
        <v/>
      </c>
      <c r="Y109" s="20">
        <f t="shared" si="11"/>
        <v>112</v>
      </c>
    </row>
    <row r="110" spans="2:25" ht="15" customHeight="1" x14ac:dyDescent="0.2">
      <c r="B110" s="77">
        <f>IF(ISTEXT(Pivot!A113),Pivot!A113,B108)</f>
        <v>0</v>
      </c>
      <c r="C110" s="77">
        <f>IF(ISTEXT(Pivot!B113),Pivot!B113,C108)</f>
        <v>0</v>
      </c>
      <c r="D110" s="77">
        <f>IF(ISTEXT(Pivot!C113),Pivot!C113,D108)</f>
        <v>0</v>
      </c>
      <c r="E110" s="77" t="str">
        <f>IF(ISTEXT(Pivot!D113),Pivot!D113,E108)</f>
        <v>Dallas Total</v>
      </c>
      <c r="F110" s="77" t="str">
        <f>IF(ISTEXT(Pivot!E113),Pivot!E113,F108)</f>
        <v>YEI</v>
      </c>
      <c r="G110" s="21" t="str">
        <f ca="1">IF(AND(ISNUMBER(INDIRECT(CONCATENATE("'Pivot'!",ADDRESS($Y110,MATCH(CONCATENATE("Average of ",$G$1),Pivot!$5:$5,0))))),ISNUMBER(INDIRECT(CONCATENATE("'Pivot'!",ADDRESS($Y110,MATCH(CONCATENATE("Average of ",$H$1),Pivot!$5:$5,0))))),ISNUMBER(INDIRECT(CONCATENATE("'Pivot'!",ADDRESS($Y110,MATCH(CONCATENATE("Average of ",$I$1),Pivot!$5:$5,0)))))),INDIRECT(CONCATENATE("'Pivot'!",ADDRESS($Y110,MATCH(CONCATENATE("Average of ",$G$1),Pivot!$5:$5,0))))*4,"")</f>
        <v/>
      </c>
      <c r="H110" s="21" t="str">
        <f ca="1">IF(AND(ISNUMBER(INDIRECT(CONCATENATE("'Pivot'!",ADDRESS($Y110,MATCH(CONCATENATE("Average of ",$H$1),Pivot!$5:$5,0))))),ISNUMBER(INDIRECT(CONCATENATE("'Pivot'!",ADDRESS($Y110,MATCH(CONCATENATE("Average of ",$G$1),Pivot!$5:$5,0))))),ISNUMBER(INDIRECT(CONCATENATE("'Pivot'!",ADDRESS($Y110,MATCH(CONCATENATE("Average of ",$I$1),Pivot!$5:$5,0)))))),INDIRECT(CONCATENATE("'Pivot'!",ADDRESS($Y110,MATCH(CONCATENATE("Average of ",$H$1),Pivot!$5:$5,0))))*$Q$2,"")</f>
        <v/>
      </c>
      <c r="I110" s="161" t="str">
        <f ca="1">IF(AND(ISNUMBER(INDIRECT(CONCATENATE("'Pivot'!",ADDRESS($Y110,MATCH(CONCATENATE("Average of ",$I$1),Pivot!$5:$5,0))))),ISNUMBER(INDIRECT(CONCATENATE("'Pivot'!",ADDRESS($Y110,MATCH(CONCATENATE("Average of ",$G$1),Pivot!$5:$5,0))))),ISNUMBER(INDIRECT(CONCATENATE("'Pivot'!",ADDRESS($Y110,MATCH(CONCATENATE("Average of ",$H$1),Pivot!$5:$5,0)))))),(INDIRECT(CONCATENATE("'Pivot'!",ADDRESS($Y110,MATCH(CONCATENATE("Average of ",$I$1),Pivot!$5:$5,0))))/24),"")</f>
        <v/>
      </c>
      <c r="J110" s="21" t="str">
        <f t="shared" ca="1" si="8"/>
        <v/>
      </c>
      <c r="K110" s="36" t="str">
        <f t="shared" ca="1" si="9"/>
        <v/>
      </c>
      <c r="L110" s="36" t="str">
        <f t="shared" ca="1" si="10"/>
        <v/>
      </c>
      <c r="Y110" s="20">
        <f t="shared" si="11"/>
        <v>113</v>
      </c>
    </row>
    <row r="111" spans="2:25" ht="15" customHeight="1" x14ac:dyDescent="0.2">
      <c r="B111" s="77" t="str">
        <f>IF(ISTEXT(Pivot!A114),Pivot!A114,B109)</f>
        <v>U.S. &amp; Canada</v>
      </c>
      <c r="C111" s="77" t="str">
        <f>IF(ISTEXT(Pivot!B114),Pivot!B114,C109)</f>
        <v>U.S. &amp; Canada</v>
      </c>
      <c r="D111" s="77" t="str">
        <f>IF(ISTEXT(Pivot!C114),Pivot!C114,D109)</f>
        <v>United States</v>
      </c>
      <c r="E111" s="77" t="str">
        <f>IF(ISTEXT(Pivot!D114),Pivot!D114,E109)</f>
        <v>Dallas</v>
      </c>
      <c r="F111" s="77" t="str">
        <f>IF(ISTEXT(Pivot!E114),Pivot!E114,F109)</f>
        <v>EFM</v>
      </c>
      <c r="G111" s="21" t="str">
        <f ca="1">IF(AND(ISNUMBER(INDIRECT(CONCATENATE("'Pivot'!",ADDRESS($Y111,MATCH(CONCATENATE("Average of ",$G$1),Pivot!$5:$5,0))))),ISNUMBER(INDIRECT(CONCATENATE("'Pivot'!",ADDRESS($Y111,MATCH(CONCATENATE("Average of ",$H$1),Pivot!$5:$5,0))))),ISNUMBER(INDIRECT(CONCATENATE("'Pivot'!",ADDRESS($Y111,MATCH(CONCATENATE("Average of ",$I$1),Pivot!$5:$5,0)))))),INDIRECT(CONCATENATE("'Pivot'!",ADDRESS($Y111,MATCH(CONCATENATE("Average of ",$G$1),Pivot!$5:$5,0))))*4,"")</f>
        <v/>
      </c>
      <c r="H111" s="21" t="str">
        <f ca="1">IF(AND(ISNUMBER(INDIRECT(CONCATENATE("'Pivot'!",ADDRESS($Y111,MATCH(CONCATENATE("Average of ",$H$1),Pivot!$5:$5,0))))),ISNUMBER(INDIRECT(CONCATENATE("'Pivot'!",ADDRESS($Y111,MATCH(CONCATENATE("Average of ",$G$1),Pivot!$5:$5,0))))),ISNUMBER(INDIRECT(CONCATENATE("'Pivot'!",ADDRESS($Y111,MATCH(CONCATENATE("Average of ",$I$1),Pivot!$5:$5,0)))))),INDIRECT(CONCATENATE("'Pivot'!",ADDRESS($Y111,MATCH(CONCATENATE("Average of ",$H$1),Pivot!$5:$5,0))))*$Q$2,"")</f>
        <v/>
      </c>
      <c r="I111" s="161" t="str">
        <f ca="1">IF(AND(ISNUMBER(INDIRECT(CONCATENATE("'Pivot'!",ADDRESS($Y111,MATCH(CONCATENATE("Average of ",$I$1),Pivot!$5:$5,0))))),ISNUMBER(INDIRECT(CONCATENATE("'Pivot'!",ADDRESS($Y111,MATCH(CONCATENATE("Average of ",$G$1),Pivot!$5:$5,0))))),ISNUMBER(INDIRECT(CONCATENATE("'Pivot'!",ADDRESS($Y111,MATCH(CONCATENATE("Average of ",$H$1),Pivot!$5:$5,0)))))),(INDIRECT(CONCATENATE("'Pivot'!",ADDRESS($Y111,MATCH(CONCATENATE("Average of ",$I$1),Pivot!$5:$5,0))))/24),"")</f>
        <v/>
      </c>
      <c r="J111" s="21" t="str">
        <f t="shared" ca="1" si="8"/>
        <v/>
      </c>
      <c r="K111" s="36" t="str">
        <f t="shared" ca="1" si="9"/>
        <v/>
      </c>
      <c r="L111" s="36" t="str">
        <f t="shared" ca="1" si="10"/>
        <v/>
      </c>
      <c r="Y111" s="20">
        <f t="shared" si="11"/>
        <v>114</v>
      </c>
    </row>
    <row r="112" spans="2:25" ht="15" customHeight="1" x14ac:dyDescent="0.2">
      <c r="B112" s="77">
        <f>IF(ISTEXT(Pivot!A115),Pivot!A115,B110)</f>
        <v>0</v>
      </c>
      <c r="C112" s="77">
        <f>IF(ISTEXT(Pivot!B115),Pivot!B115,C110)</f>
        <v>0</v>
      </c>
      <c r="D112" s="77">
        <f>IF(ISTEXT(Pivot!C115),Pivot!C115,D110)</f>
        <v>0</v>
      </c>
      <c r="E112" s="77" t="str">
        <f>IF(ISTEXT(Pivot!D115),Pivot!D115,E110)</f>
        <v>Dallas Total</v>
      </c>
      <c r="F112" s="77" t="str">
        <f>IF(ISTEXT(Pivot!E115),Pivot!E115,F110)</f>
        <v>YEI</v>
      </c>
      <c r="G112" s="21" t="str">
        <f ca="1">IF(AND(ISNUMBER(INDIRECT(CONCATENATE("'Pivot'!",ADDRESS($Y112,MATCH(CONCATENATE("Average of ",$G$1),Pivot!$5:$5,0))))),ISNUMBER(INDIRECT(CONCATENATE("'Pivot'!",ADDRESS($Y112,MATCH(CONCATENATE("Average of ",$H$1),Pivot!$5:$5,0))))),ISNUMBER(INDIRECT(CONCATENATE("'Pivot'!",ADDRESS($Y112,MATCH(CONCATENATE("Average of ",$I$1),Pivot!$5:$5,0)))))),INDIRECT(CONCATENATE("'Pivot'!",ADDRESS($Y112,MATCH(CONCATENATE("Average of ",$G$1),Pivot!$5:$5,0))))*4,"")</f>
        <v/>
      </c>
      <c r="H112" s="21" t="str">
        <f ca="1">IF(AND(ISNUMBER(INDIRECT(CONCATENATE("'Pivot'!",ADDRESS($Y112,MATCH(CONCATENATE("Average of ",$H$1),Pivot!$5:$5,0))))),ISNUMBER(INDIRECT(CONCATENATE("'Pivot'!",ADDRESS($Y112,MATCH(CONCATENATE("Average of ",$G$1),Pivot!$5:$5,0))))),ISNUMBER(INDIRECT(CONCATENATE("'Pivot'!",ADDRESS($Y112,MATCH(CONCATENATE("Average of ",$I$1),Pivot!$5:$5,0)))))),INDIRECT(CONCATENATE("'Pivot'!",ADDRESS($Y112,MATCH(CONCATENATE("Average of ",$H$1),Pivot!$5:$5,0))))*$Q$2,"")</f>
        <v/>
      </c>
      <c r="I112" s="161" t="str">
        <f ca="1">IF(AND(ISNUMBER(INDIRECT(CONCATENATE("'Pivot'!",ADDRESS($Y112,MATCH(CONCATENATE("Average of ",$I$1),Pivot!$5:$5,0))))),ISNUMBER(INDIRECT(CONCATENATE("'Pivot'!",ADDRESS($Y112,MATCH(CONCATENATE("Average of ",$G$1),Pivot!$5:$5,0))))),ISNUMBER(INDIRECT(CONCATENATE("'Pivot'!",ADDRESS($Y112,MATCH(CONCATENATE("Average of ",$H$1),Pivot!$5:$5,0)))))),(INDIRECT(CONCATENATE("'Pivot'!",ADDRESS($Y112,MATCH(CONCATENATE("Average of ",$I$1),Pivot!$5:$5,0))))/24),"")</f>
        <v/>
      </c>
      <c r="J112" s="21" t="str">
        <f t="shared" ca="1" si="8"/>
        <v/>
      </c>
      <c r="K112" s="36" t="str">
        <f t="shared" ca="1" si="9"/>
        <v/>
      </c>
      <c r="L112" s="36" t="str">
        <f t="shared" ca="1" si="10"/>
        <v/>
      </c>
      <c r="Y112" s="20">
        <f t="shared" si="11"/>
        <v>115</v>
      </c>
    </row>
    <row r="113" spans="2:25" ht="15" customHeight="1" x14ac:dyDescent="0.2">
      <c r="B113" s="77" t="str">
        <f>IF(ISTEXT(Pivot!A116),Pivot!A116,B111)</f>
        <v>U.S. &amp; Canada</v>
      </c>
      <c r="C113" s="77" t="str">
        <f>IF(ISTEXT(Pivot!B116),Pivot!B116,C111)</f>
        <v>U.S. &amp; Canada</v>
      </c>
      <c r="D113" s="77" t="str">
        <f>IF(ISTEXT(Pivot!C116),Pivot!C116,D111)</f>
        <v>United States</v>
      </c>
      <c r="E113" s="77" t="str">
        <f>IF(ISTEXT(Pivot!D116),Pivot!D116,E111)</f>
        <v>Dallas</v>
      </c>
      <c r="F113" s="77" t="str">
        <f>IF(ISTEXT(Pivot!E116),Pivot!E116,F111)</f>
        <v>EFM</v>
      </c>
      <c r="G113" s="21" t="str">
        <f ca="1">IF(AND(ISNUMBER(INDIRECT(CONCATENATE("'Pivot'!",ADDRESS($Y113,MATCH(CONCATENATE("Average of ",$G$1),Pivot!$5:$5,0))))),ISNUMBER(INDIRECT(CONCATENATE("'Pivot'!",ADDRESS($Y113,MATCH(CONCATENATE("Average of ",$H$1),Pivot!$5:$5,0))))),ISNUMBER(INDIRECT(CONCATENATE("'Pivot'!",ADDRESS($Y113,MATCH(CONCATENATE("Average of ",$I$1),Pivot!$5:$5,0)))))),INDIRECT(CONCATENATE("'Pivot'!",ADDRESS($Y113,MATCH(CONCATENATE("Average of ",$G$1),Pivot!$5:$5,0))))*4,"")</f>
        <v/>
      </c>
      <c r="H113" s="21" t="str">
        <f ca="1">IF(AND(ISNUMBER(INDIRECT(CONCATENATE("'Pivot'!",ADDRESS($Y113,MATCH(CONCATENATE("Average of ",$H$1),Pivot!$5:$5,0))))),ISNUMBER(INDIRECT(CONCATENATE("'Pivot'!",ADDRESS($Y113,MATCH(CONCATENATE("Average of ",$G$1),Pivot!$5:$5,0))))),ISNUMBER(INDIRECT(CONCATENATE("'Pivot'!",ADDRESS($Y113,MATCH(CONCATENATE("Average of ",$I$1),Pivot!$5:$5,0)))))),INDIRECT(CONCATENATE("'Pivot'!",ADDRESS($Y113,MATCH(CONCATENATE("Average of ",$H$1),Pivot!$5:$5,0))))*$Q$2,"")</f>
        <v/>
      </c>
      <c r="I113" s="161" t="str">
        <f ca="1">IF(AND(ISNUMBER(INDIRECT(CONCATENATE("'Pivot'!",ADDRESS($Y113,MATCH(CONCATENATE("Average of ",$I$1),Pivot!$5:$5,0))))),ISNUMBER(INDIRECT(CONCATENATE("'Pivot'!",ADDRESS($Y113,MATCH(CONCATENATE("Average of ",$G$1),Pivot!$5:$5,0))))),ISNUMBER(INDIRECT(CONCATENATE("'Pivot'!",ADDRESS($Y113,MATCH(CONCATENATE("Average of ",$H$1),Pivot!$5:$5,0)))))),(INDIRECT(CONCATENATE("'Pivot'!",ADDRESS($Y113,MATCH(CONCATENATE("Average of ",$I$1),Pivot!$5:$5,0))))/24),"")</f>
        <v/>
      </c>
      <c r="J113" s="21" t="str">
        <f t="shared" ca="1" si="8"/>
        <v/>
      </c>
      <c r="K113" s="36" t="str">
        <f t="shared" ca="1" si="9"/>
        <v/>
      </c>
      <c r="L113" s="36" t="str">
        <f t="shared" ca="1" si="10"/>
        <v/>
      </c>
      <c r="Y113" s="20">
        <f t="shared" si="11"/>
        <v>116</v>
      </c>
    </row>
    <row r="114" spans="2:25" ht="15" customHeight="1" x14ac:dyDescent="0.2">
      <c r="B114" s="77">
        <f>IF(ISTEXT(Pivot!A117),Pivot!A117,B112)</f>
        <v>0</v>
      </c>
      <c r="C114" s="77">
        <f>IF(ISTEXT(Pivot!B117),Pivot!B117,C112)</f>
        <v>0</v>
      </c>
      <c r="D114" s="77">
        <f>IF(ISTEXT(Pivot!C117),Pivot!C117,D112)</f>
        <v>0</v>
      </c>
      <c r="E114" s="77" t="str">
        <f>IF(ISTEXT(Pivot!D117),Pivot!D117,E112)</f>
        <v>Dallas Total</v>
      </c>
      <c r="F114" s="77" t="str">
        <f>IF(ISTEXT(Pivot!E117),Pivot!E117,F112)</f>
        <v>YEI</v>
      </c>
      <c r="G114" s="21" t="str">
        <f ca="1">IF(AND(ISNUMBER(INDIRECT(CONCATENATE("'Pivot'!",ADDRESS($Y114,MATCH(CONCATENATE("Average of ",$G$1),Pivot!$5:$5,0))))),ISNUMBER(INDIRECT(CONCATENATE("'Pivot'!",ADDRESS($Y114,MATCH(CONCATENATE("Average of ",$H$1),Pivot!$5:$5,0))))),ISNUMBER(INDIRECT(CONCATENATE("'Pivot'!",ADDRESS($Y114,MATCH(CONCATENATE("Average of ",$I$1),Pivot!$5:$5,0)))))),INDIRECT(CONCATENATE("'Pivot'!",ADDRESS($Y114,MATCH(CONCATENATE("Average of ",$G$1),Pivot!$5:$5,0))))*4,"")</f>
        <v/>
      </c>
      <c r="H114" s="21" t="str">
        <f ca="1">IF(AND(ISNUMBER(INDIRECT(CONCATENATE("'Pivot'!",ADDRESS($Y114,MATCH(CONCATENATE("Average of ",$H$1),Pivot!$5:$5,0))))),ISNUMBER(INDIRECT(CONCATENATE("'Pivot'!",ADDRESS($Y114,MATCH(CONCATENATE("Average of ",$G$1),Pivot!$5:$5,0))))),ISNUMBER(INDIRECT(CONCATENATE("'Pivot'!",ADDRESS($Y114,MATCH(CONCATENATE("Average of ",$I$1),Pivot!$5:$5,0)))))),INDIRECT(CONCATENATE("'Pivot'!",ADDRESS($Y114,MATCH(CONCATENATE("Average of ",$H$1),Pivot!$5:$5,0))))*$Q$2,"")</f>
        <v/>
      </c>
      <c r="I114" s="161" t="str">
        <f ca="1">IF(AND(ISNUMBER(INDIRECT(CONCATENATE("'Pivot'!",ADDRESS($Y114,MATCH(CONCATENATE("Average of ",$I$1),Pivot!$5:$5,0))))),ISNUMBER(INDIRECT(CONCATENATE("'Pivot'!",ADDRESS($Y114,MATCH(CONCATENATE("Average of ",$G$1),Pivot!$5:$5,0))))),ISNUMBER(INDIRECT(CONCATENATE("'Pivot'!",ADDRESS($Y114,MATCH(CONCATENATE("Average of ",$H$1),Pivot!$5:$5,0)))))),(INDIRECT(CONCATENATE("'Pivot'!",ADDRESS($Y114,MATCH(CONCATENATE("Average of ",$I$1),Pivot!$5:$5,0))))/24),"")</f>
        <v/>
      </c>
      <c r="J114" s="21" t="str">
        <f t="shared" ca="1" si="8"/>
        <v/>
      </c>
      <c r="K114" s="36" t="str">
        <f t="shared" ca="1" si="9"/>
        <v/>
      </c>
      <c r="L114" s="36" t="str">
        <f t="shared" ca="1" si="10"/>
        <v/>
      </c>
      <c r="Y114" s="20">
        <f t="shared" si="11"/>
        <v>117</v>
      </c>
    </row>
    <row r="115" spans="2:25" ht="15" customHeight="1" x14ac:dyDescent="0.2">
      <c r="B115" s="77" t="str">
        <f>IF(ISTEXT(Pivot!A118),Pivot!A118,B113)</f>
        <v>U.S. &amp; Canada</v>
      </c>
      <c r="C115" s="77" t="str">
        <f>IF(ISTEXT(Pivot!B118),Pivot!B118,C113)</f>
        <v>U.S. &amp; Canada</v>
      </c>
      <c r="D115" s="77" t="str">
        <f>IF(ISTEXT(Pivot!C118),Pivot!C118,D113)</f>
        <v>United States</v>
      </c>
      <c r="E115" s="77" t="str">
        <f>IF(ISTEXT(Pivot!D118),Pivot!D118,E113)</f>
        <v>Dallas</v>
      </c>
      <c r="F115" s="77" t="str">
        <f>IF(ISTEXT(Pivot!E118),Pivot!E118,F113)</f>
        <v>EFM</v>
      </c>
      <c r="G115" s="21" t="str">
        <f ca="1">IF(AND(ISNUMBER(INDIRECT(CONCATENATE("'Pivot'!",ADDRESS($Y115,MATCH(CONCATENATE("Average of ",$G$1),Pivot!$5:$5,0))))),ISNUMBER(INDIRECT(CONCATENATE("'Pivot'!",ADDRESS($Y115,MATCH(CONCATENATE("Average of ",$H$1),Pivot!$5:$5,0))))),ISNUMBER(INDIRECT(CONCATENATE("'Pivot'!",ADDRESS($Y115,MATCH(CONCATENATE("Average of ",$I$1),Pivot!$5:$5,0)))))),INDIRECT(CONCATENATE("'Pivot'!",ADDRESS($Y115,MATCH(CONCATENATE("Average of ",$G$1),Pivot!$5:$5,0))))*4,"")</f>
        <v/>
      </c>
      <c r="H115" s="21" t="str">
        <f ca="1">IF(AND(ISNUMBER(INDIRECT(CONCATENATE("'Pivot'!",ADDRESS($Y115,MATCH(CONCATENATE("Average of ",$H$1),Pivot!$5:$5,0))))),ISNUMBER(INDIRECT(CONCATENATE("'Pivot'!",ADDRESS($Y115,MATCH(CONCATENATE("Average of ",$G$1),Pivot!$5:$5,0))))),ISNUMBER(INDIRECT(CONCATENATE("'Pivot'!",ADDRESS($Y115,MATCH(CONCATENATE("Average of ",$I$1),Pivot!$5:$5,0)))))),INDIRECT(CONCATENATE("'Pivot'!",ADDRESS($Y115,MATCH(CONCATENATE("Average of ",$H$1),Pivot!$5:$5,0))))*$Q$2,"")</f>
        <v/>
      </c>
      <c r="I115" s="161" t="str">
        <f ca="1">IF(AND(ISNUMBER(INDIRECT(CONCATENATE("'Pivot'!",ADDRESS($Y115,MATCH(CONCATENATE("Average of ",$I$1),Pivot!$5:$5,0))))),ISNUMBER(INDIRECT(CONCATENATE("'Pivot'!",ADDRESS($Y115,MATCH(CONCATENATE("Average of ",$G$1),Pivot!$5:$5,0))))),ISNUMBER(INDIRECT(CONCATENATE("'Pivot'!",ADDRESS($Y115,MATCH(CONCATENATE("Average of ",$H$1),Pivot!$5:$5,0)))))),(INDIRECT(CONCATENATE("'Pivot'!",ADDRESS($Y115,MATCH(CONCATENATE("Average of ",$I$1),Pivot!$5:$5,0))))/24),"")</f>
        <v/>
      </c>
      <c r="J115" s="21" t="str">
        <f t="shared" ca="1" si="8"/>
        <v/>
      </c>
      <c r="K115" s="36" t="str">
        <f t="shared" ca="1" si="9"/>
        <v/>
      </c>
      <c r="L115" s="36" t="str">
        <f t="shared" ca="1" si="10"/>
        <v/>
      </c>
      <c r="Y115" s="20">
        <f t="shared" si="11"/>
        <v>118</v>
      </c>
    </row>
    <row r="116" spans="2:25" ht="15" customHeight="1" x14ac:dyDescent="0.2">
      <c r="B116" s="77">
        <f>IF(ISTEXT(Pivot!A119),Pivot!A119,B114)</f>
        <v>0</v>
      </c>
      <c r="C116" s="77">
        <f>IF(ISTEXT(Pivot!B119),Pivot!B119,C114)</f>
        <v>0</v>
      </c>
      <c r="D116" s="77">
        <f>IF(ISTEXT(Pivot!C119),Pivot!C119,D114)</f>
        <v>0</v>
      </c>
      <c r="E116" s="77" t="str">
        <f>IF(ISTEXT(Pivot!D119),Pivot!D119,E114)</f>
        <v>Dallas Total</v>
      </c>
      <c r="F116" s="77" t="str">
        <f>IF(ISTEXT(Pivot!E119),Pivot!E119,F114)</f>
        <v>YEI</v>
      </c>
      <c r="G116" s="21" t="str">
        <f ca="1">IF(AND(ISNUMBER(INDIRECT(CONCATENATE("'Pivot'!",ADDRESS($Y116,MATCH(CONCATENATE("Average of ",$G$1),Pivot!$5:$5,0))))),ISNUMBER(INDIRECT(CONCATENATE("'Pivot'!",ADDRESS($Y116,MATCH(CONCATENATE("Average of ",$H$1),Pivot!$5:$5,0))))),ISNUMBER(INDIRECT(CONCATENATE("'Pivot'!",ADDRESS($Y116,MATCH(CONCATENATE("Average of ",$I$1),Pivot!$5:$5,0)))))),INDIRECT(CONCATENATE("'Pivot'!",ADDRESS($Y116,MATCH(CONCATENATE("Average of ",$G$1),Pivot!$5:$5,0))))*4,"")</f>
        <v/>
      </c>
      <c r="H116" s="21" t="str">
        <f ca="1">IF(AND(ISNUMBER(INDIRECT(CONCATENATE("'Pivot'!",ADDRESS($Y116,MATCH(CONCATENATE("Average of ",$H$1),Pivot!$5:$5,0))))),ISNUMBER(INDIRECT(CONCATENATE("'Pivot'!",ADDRESS($Y116,MATCH(CONCATENATE("Average of ",$G$1),Pivot!$5:$5,0))))),ISNUMBER(INDIRECT(CONCATENATE("'Pivot'!",ADDRESS($Y116,MATCH(CONCATENATE("Average of ",$I$1),Pivot!$5:$5,0)))))),INDIRECT(CONCATENATE("'Pivot'!",ADDRESS($Y116,MATCH(CONCATENATE("Average of ",$H$1),Pivot!$5:$5,0))))*$Q$2,"")</f>
        <v/>
      </c>
      <c r="I116" s="161" t="str">
        <f ca="1">IF(AND(ISNUMBER(INDIRECT(CONCATENATE("'Pivot'!",ADDRESS($Y116,MATCH(CONCATENATE("Average of ",$I$1),Pivot!$5:$5,0))))),ISNUMBER(INDIRECT(CONCATENATE("'Pivot'!",ADDRESS($Y116,MATCH(CONCATENATE("Average of ",$G$1),Pivot!$5:$5,0))))),ISNUMBER(INDIRECT(CONCATENATE("'Pivot'!",ADDRESS($Y116,MATCH(CONCATENATE("Average of ",$H$1),Pivot!$5:$5,0)))))),(INDIRECT(CONCATENATE("'Pivot'!",ADDRESS($Y116,MATCH(CONCATENATE("Average of ",$I$1),Pivot!$5:$5,0))))/24),"")</f>
        <v/>
      </c>
      <c r="J116" s="21" t="str">
        <f t="shared" ca="1" si="8"/>
        <v/>
      </c>
      <c r="K116" s="36" t="str">
        <f t="shared" ca="1" si="9"/>
        <v/>
      </c>
      <c r="L116" s="36" t="str">
        <f t="shared" ca="1" si="10"/>
        <v/>
      </c>
      <c r="Y116" s="20">
        <f t="shared" si="11"/>
        <v>119</v>
      </c>
    </row>
    <row r="117" spans="2:25" ht="15" customHeight="1" x14ac:dyDescent="0.2">
      <c r="B117" s="77" t="str">
        <f>IF(ISTEXT(Pivot!A120),Pivot!A120,B115)</f>
        <v>U.S. &amp; Canada</v>
      </c>
      <c r="C117" s="77" t="str">
        <f>IF(ISTEXT(Pivot!B120),Pivot!B120,C115)</f>
        <v>U.S. &amp; Canada</v>
      </c>
      <c r="D117" s="77" t="str">
        <f>IF(ISTEXT(Pivot!C120),Pivot!C120,D115)</f>
        <v>United States</v>
      </c>
      <c r="E117" s="77" t="str">
        <f>IF(ISTEXT(Pivot!D120),Pivot!D120,E115)</f>
        <v>Dallas</v>
      </c>
      <c r="F117" s="77" t="str">
        <f>IF(ISTEXT(Pivot!E120),Pivot!E120,F115)</f>
        <v>EFM</v>
      </c>
      <c r="G117" s="21" t="str">
        <f ca="1">IF(AND(ISNUMBER(INDIRECT(CONCATENATE("'Pivot'!",ADDRESS($Y117,MATCH(CONCATENATE("Average of ",$G$1),Pivot!$5:$5,0))))),ISNUMBER(INDIRECT(CONCATENATE("'Pivot'!",ADDRESS($Y117,MATCH(CONCATENATE("Average of ",$H$1),Pivot!$5:$5,0))))),ISNUMBER(INDIRECT(CONCATENATE("'Pivot'!",ADDRESS($Y117,MATCH(CONCATENATE("Average of ",$I$1),Pivot!$5:$5,0)))))),INDIRECT(CONCATENATE("'Pivot'!",ADDRESS($Y117,MATCH(CONCATENATE("Average of ",$G$1),Pivot!$5:$5,0))))*4,"")</f>
        <v/>
      </c>
      <c r="H117" s="21" t="str">
        <f ca="1">IF(AND(ISNUMBER(INDIRECT(CONCATENATE("'Pivot'!",ADDRESS($Y117,MATCH(CONCATENATE("Average of ",$H$1),Pivot!$5:$5,0))))),ISNUMBER(INDIRECT(CONCATENATE("'Pivot'!",ADDRESS($Y117,MATCH(CONCATENATE("Average of ",$G$1),Pivot!$5:$5,0))))),ISNUMBER(INDIRECT(CONCATENATE("'Pivot'!",ADDRESS($Y117,MATCH(CONCATENATE("Average of ",$I$1),Pivot!$5:$5,0)))))),INDIRECT(CONCATENATE("'Pivot'!",ADDRESS($Y117,MATCH(CONCATENATE("Average of ",$H$1),Pivot!$5:$5,0))))*$Q$2,"")</f>
        <v/>
      </c>
      <c r="I117" s="161" t="str">
        <f ca="1">IF(AND(ISNUMBER(INDIRECT(CONCATENATE("'Pivot'!",ADDRESS($Y117,MATCH(CONCATENATE("Average of ",$I$1),Pivot!$5:$5,0))))),ISNUMBER(INDIRECT(CONCATENATE("'Pivot'!",ADDRESS($Y117,MATCH(CONCATENATE("Average of ",$G$1),Pivot!$5:$5,0))))),ISNUMBER(INDIRECT(CONCATENATE("'Pivot'!",ADDRESS($Y117,MATCH(CONCATENATE("Average of ",$H$1),Pivot!$5:$5,0)))))),(INDIRECT(CONCATENATE("'Pivot'!",ADDRESS($Y117,MATCH(CONCATENATE("Average of ",$I$1),Pivot!$5:$5,0))))/24),"")</f>
        <v/>
      </c>
      <c r="J117" s="21" t="str">
        <f t="shared" ca="1" si="8"/>
        <v/>
      </c>
      <c r="K117" s="36" t="str">
        <f t="shared" ca="1" si="9"/>
        <v/>
      </c>
      <c r="L117" s="36" t="str">
        <f t="shared" ca="1" si="10"/>
        <v/>
      </c>
      <c r="Y117" s="20">
        <f t="shared" si="11"/>
        <v>120</v>
      </c>
    </row>
    <row r="118" spans="2:25" ht="15" customHeight="1" x14ac:dyDescent="0.2">
      <c r="B118" s="77">
        <f>IF(ISTEXT(Pivot!A121),Pivot!A121,B116)</f>
        <v>0</v>
      </c>
      <c r="C118" s="77">
        <f>IF(ISTEXT(Pivot!B121),Pivot!B121,C116)</f>
        <v>0</v>
      </c>
      <c r="D118" s="77">
        <f>IF(ISTEXT(Pivot!C121),Pivot!C121,D116)</f>
        <v>0</v>
      </c>
      <c r="E118" s="77" t="str">
        <f>IF(ISTEXT(Pivot!D121),Pivot!D121,E116)</f>
        <v>Dallas Total</v>
      </c>
      <c r="F118" s="77" t="str">
        <f>IF(ISTEXT(Pivot!E121),Pivot!E121,F116)</f>
        <v>YEI</v>
      </c>
      <c r="G118" s="21" t="str">
        <f ca="1">IF(AND(ISNUMBER(INDIRECT(CONCATENATE("'Pivot'!",ADDRESS($Y118,MATCH(CONCATENATE("Average of ",$G$1),Pivot!$5:$5,0))))),ISNUMBER(INDIRECT(CONCATENATE("'Pivot'!",ADDRESS($Y118,MATCH(CONCATENATE("Average of ",$H$1),Pivot!$5:$5,0))))),ISNUMBER(INDIRECT(CONCATENATE("'Pivot'!",ADDRESS($Y118,MATCH(CONCATENATE("Average of ",$I$1),Pivot!$5:$5,0)))))),INDIRECT(CONCATENATE("'Pivot'!",ADDRESS($Y118,MATCH(CONCATENATE("Average of ",$G$1),Pivot!$5:$5,0))))*4,"")</f>
        <v/>
      </c>
      <c r="H118" s="21" t="str">
        <f ca="1">IF(AND(ISNUMBER(INDIRECT(CONCATENATE("'Pivot'!",ADDRESS($Y118,MATCH(CONCATENATE("Average of ",$H$1),Pivot!$5:$5,0))))),ISNUMBER(INDIRECT(CONCATENATE("'Pivot'!",ADDRESS($Y118,MATCH(CONCATENATE("Average of ",$G$1),Pivot!$5:$5,0))))),ISNUMBER(INDIRECT(CONCATENATE("'Pivot'!",ADDRESS($Y118,MATCH(CONCATENATE("Average of ",$I$1),Pivot!$5:$5,0)))))),INDIRECT(CONCATENATE("'Pivot'!",ADDRESS($Y118,MATCH(CONCATENATE("Average of ",$H$1),Pivot!$5:$5,0))))*$Q$2,"")</f>
        <v/>
      </c>
      <c r="I118" s="161" t="str">
        <f ca="1">IF(AND(ISNUMBER(INDIRECT(CONCATENATE("'Pivot'!",ADDRESS($Y118,MATCH(CONCATENATE("Average of ",$I$1),Pivot!$5:$5,0))))),ISNUMBER(INDIRECT(CONCATENATE("'Pivot'!",ADDRESS($Y118,MATCH(CONCATENATE("Average of ",$G$1),Pivot!$5:$5,0))))),ISNUMBER(INDIRECT(CONCATENATE("'Pivot'!",ADDRESS($Y118,MATCH(CONCATENATE("Average of ",$H$1),Pivot!$5:$5,0)))))),(INDIRECT(CONCATENATE("'Pivot'!",ADDRESS($Y118,MATCH(CONCATENATE("Average of ",$I$1),Pivot!$5:$5,0))))/24),"")</f>
        <v/>
      </c>
      <c r="J118" s="21" t="str">
        <f t="shared" ca="1" si="8"/>
        <v/>
      </c>
      <c r="K118" s="36" t="str">
        <f t="shared" ca="1" si="9"/>
        <v/>
      </c>
      <c r="L118" s="36" t="str">
        <f t="shared" ca="1" si="10"/>
        <v/>
      </c>
      <c r="Y118" s="20">
        <f t="shared" si="11"/>
        <v>121</v>
      </c>
    </row>
    <row r="119" spans="2:25" ht="15" customHeight="1" x14ac:dyDescent="0.2">
      <c r="B119" s="77" t="str">
        <f>IF(ISTEXT(Pivot!A122),Pivot!A122,B117)</f>
        <v>U.S. &amp; Canada</v>
      </c>
      <c r="C119" s="77" t="str">
        <f>IF(ISTEXT(Pivot!B122),Pivot!B122,C117)</f>
        <v>U.S. &amp; Canada</v>
      </c>
      <c r="D119" s="77" t="str">
        <f>IF(ISTEXT(Pivot!C122),Pivot!C122,D117)</f>
        <v>United States</v>
      </c>
      <c r="E119" s="77" t="str">
        <f>IF(ISTEXT(Pivot!D122),Pivot!D122,E117)</f>
        <v>Dallas</v>
      </c>
      <c r="F119" s="77" t="str">
        <f>IF(ISTEXT(Pivot!E122),Pivot!E122,F117)</f>
        <v>EFM</v>
      </c>
      <c r="G119" s="21" t="str">
        <f ca="1">IF(AND(ISNUMBER(INDIRECT(CONCATENATE("'Pivot'!",ADDRESS($Y119,MATCH(CONCATENATE("Average of ",$G$1),Pivot!$5:$5,0))))),ISNUMBER(INDIRECT(CONCATENATE("'Pivot'!",ADDRESS($Y119,MATCH(CONCATENATE("Average of ",$H$1),Pivot!$5:$5,0))))),ISNUMBER(INDIRECT(CONCATENATE("'Pivot'!",ADDRESS($Y119,MATCH(CONCATENATE("Average of ",$I$1),Pivot!$5:$5,0)))))),INDIRECT(CONCATENATE("'Pivot'!",ADDRESS($Y119,MATCH(CONCATENATE("Average of ",$G$1),Pivot!$5:$5,0))))*4,"")</f>
        <v/>
      </c>
      <c r="H119" s="21" t="str">
        <f ca="1">IF(AND(ISNUMBER(INDIRECT(CONCATENATE("'Pivot'!",ADDRESS($Y119,MATCH(CONCATENATE("Average of ",$H$1),Pivot!$5:$5,0))))),ISNUMBER(INDIRECT(CONCATENATE("'Pivot'!",ADDRESS($Y119,MATCH(CONCATENATE("Average of ",$G$1),Pivot!$5:$5,0))))),ISNUMBER(INDIRECT(CONCATENATE("'Pivot'!",ADDRESS($Y119,MATCH(CONCATENATE("Average of ",$I$1),Pivot!$5:$5,0)))))),INDIRECT(CONCATENATE("'Pivot'!",ADDRESS($Y119,MATCH(CONCATENATE("Average of ",$H$1),Pivot!$5:$5,0))))*$Q$2,"")</f>
        <v/>
      </c>
      <c r="I119" s="161" t="str">
        <f ca="1">IF(AND(ISNUMBER(INDIRECT(CONCATENATE("'Pivot'!",ADDRESS($Y119,MATCH(CONCATENATE("Average of ",$I$1),Pivot!$5:$5,0))))),ISNUMBER(INDIRECT(CONCATENATE("'Pivot'!",ADDRESS($Y119,MATCH(CONCATENATE("Average of ",$G$1),Pivot!$5:$5,0))))),ISNUMBER(INDIRECT(CONCATENATE("'Pivot'!",ADDRESS($Y119,MATCH(CONCATENATE("Average of ",$H$1),Pivot!$5:$5,0)))))),(INDIRECT(CONCATENATE("'Pivot'!",ADDRESS($Y119,MATCH(CONCATENATE("Average of ",$I$1),Pivot!$5:$5,0))))/24),"")</f>
        <v/>
      </c>
      <c r="J119" s="21" t="str">
        <f t="shared" ca="1" si="8"/>
        <v/>
      </c>
      <c r="K119" s="36" t="str">
        <f t="shared" ca="1" si="9"/>
        <v/>
      </c>
      <c r="L119" s="36" t="str">
        <f t="shared" ca="1" si="10"/>
        <v/>
      </c>
      <c r="Y119" s="20">
        <f t="shared" si="11"/>
        <v>122</v>
      </c>
    </row>
    <row r="120" spans="2:25" ht="15" customHeight="1" x14ac:dyDescent="0.2">
      <c r="B120" s="77">
        <f>IF(ISTEXT(Pivot!A123),Pivot!A123,B118)</f>
        <v>0</v>
      </c>
      <c r="C120" s="77">
        <f>IF(ISTEXT(Pivot!B123),Pivot!B123,C118)</f>
        <v>0</v>
      </c>
      <c r="D120" s="77">
        <f>IF(ISTEXT(Pivot!C123),Pivot!C123,D118)</f>
        <v>0</v>
      </c>
      <c r="E120" s="77" t="str">
        <f>IF(ISTEXT(Pivot!D123),Pivot!D123,E118)</f>
        <v>Dallas Total</v>
      </c>
      <c r="F120" s="77" t="str">
        <f>IF(ISTEXT(Pivot!E123),Pivot!E123,F118)</f>
        <v>YEI</v>
      </c>
      <c r="G120" s="21" t="str">
        <f ca="1">IF(AND(ISNUMBER(INDIRECT(CONCATENATE("'Pivot'!",ADDRESS($Y120,MATCH(CONCATENATE("Average of ",$G$1),Pivot!$5:$5,0))))),ISNUMBER(INDIRECT(CONCATENATE("'Pivot'!",ADDRESS($Y120,MATCH(CONCATENATE("Average of ",$H$1),Pivot!$5:$5,0))))),ISNUMBER(INDIRECT(CONCATENATE("'Pivot'!",ADDRESS($Y120,MATCH(CONCATENATE("Average of ",$I$1),Pivot!$5:$5,0)))))),INDIRECT(CONCATENATE("'Pivot'!",ADDRESS($Y120,MATCH(CONCATENATE("Average of ",$G$1),Pivot!$5:$5,0))))*4,"")</f>
        <v/>
      </c>
      <c r="H120" s="21" t="str">
        <f ca="1">IF(AND(ISNUMBER(INDIRECT(CONCATENATE("'Pivot'!",ADDRESS($Y120,MATCH(CONCATENATE("Average of ",$H$1),Pivot!$5:$5,0))))),ISNUMBER(INDIRECT(CONCATENATE("'Pivot'!",ADDRESS($Y120,MATCH(CONCATENATE("Average of ",$G$1),Pivot!$5:$5,0))))),ISNUMBER(INDIRECT(CONCATENATE("'Pivot'!",ADDRESS($Y120,MATCH(CONCATENATE("Average of ",$I$1),Pivot!$5:$5,0)))))),INDIRECT(CONCATENATE("'Pivot'!",ADDRESS($Y120,MATCH(CONCATENATE("Average of ",$H$1),Pivot!$5:$5,0))))*$Q$2,"")</f>
        <v/>
      </c>
      <c r="I120" s="161" t="str">
        <f ca="1">IF(AND(ISNUMBER(INDIRECT(CONCATENATE("'Pivot'!",ADDRESS($Y120,MATCH(CONCATENATE("Average of ",$I$1),Pivot!$5:$5,0))))),ISNUMBER(INDIRECT(CONCATENATE("'Pivot'!",ADDRESS($Y120,MATCH(CONCATENATE("Average of ",$G$1),Pivot!$5:$5,0))))),ISNUMBER(INDIRECT(CONCATENATE("'Pivot'!",ADDRESS($Y120,MATCH(CONCATENATE("Average of ",$H$1),Pivot!$5:$5,0)))))),(INDIRECT(CONCATENATE("'Pivot'!",ADDRESS($Y120,MATCH(CONCATENATE("Average of ",$I$1),Pivot!$5:$5,0))))/24),"")</f>
        <v/>
      </c>
      <c r="J120" s="21" t="str">
        <f t="shared" ca="1" si="8"/>
        <v/>
      </c>
      <c r="K120" s="36" t="str">
        <f t="shared" ca="1" si="9"/>
        <v/>
      </c>
      <c r="L120" s="36" t="str">
        <f t="shared" ca="1" si="10"/>
        <v/>
      </c>
      <c r="Y120" s="20">
        <f t="shared" si="11"/>
        <v>123</v>
      </c>
    </row>
    <row r="121" spans="2:25" ht="15" customHeight="1" x14ac:dyDescent="0.2">
      <c r="B121" s="77" t="str">
        <f>IF(ISTEXT(Pivot!A124),Pivot!A124,B119)</f>
        <v>U.S. &amp; Canada</v>
      </c>
      <c r="C121" s="77" t="str">
        <f>IF(ISTEXT(Pivot!B124),Pivot!B124,C119)</f>
        <v>U.S. &amp; Canada</v>
      </c>
      <c r="D121" s="77" t="str">
        <f>IF(ISTEXT(Pivot!C124),Pivot!C124,D119)</f>
        <v>United States</v>
      </c>
      <c r="E121" s="77" t="str">
        <f>IF(ISTEXT(Pivot!D124),Pivot!D124,E119)</f>
        <v>Dallas</v>
      </c>
      <c r="F121" s="77" t="str">
        <f>IF(ISTEXT(Pivot!E124),Pivot!E124,F119)</f>
        <v>EFM</v>
      </c>
      <c r="G121" s="21" t="str">
        <f ca="1">IF(AND(ISNUMBER(INDIRECT(CONCATENATE("'Pivot'!",ADDRESS($Y121,MATCH(CONCATENATE("Average of ",$G$1),Pivot!$5:$5,0))))),ISNUMBER(INDIRECT(CONCATENATE("'Pivot'!",ADDRESS($Y121,MATCH(CONCATENATE("Average of ",$H$1),Pivot!$5:$5,0))))),ISNUMBER(INDIRECT(CONCATENATE("'Pivot'!",ADDRESS($Y121,MATCH(CONCATENATE("Average of ",$I$1),Pivot!$5:$5,0)))))),INDIRECT(CONCATENATE("'Pivot'!",ADDRESS($Y121,MATCH(CONCATENATE("Average of ",$G$1),Pivot!$5:$5,0))))*4,"")</f>
        <v/>
      </c>
      <c r="H121" s="21" t="str">
        <f ca="1">IF(AND(ISNUMBER(INDIRECT(CONCATENATE("'Pivot'!",ADDRESS($Y121,MATCH(CONCATENATE("Average of ",$H$1),Pivot!$5:$5,0))))),ISNUMBER(INDIRECT(CONCATENATE("'Pivot'!",ADDRESS($Y121,MATCH(CONCATENATE("Average of ",$G$1),Pivot!$5:$5,0))))),ISNUMBER(INDIRECT(CONCATENATE("'Pivot'!",ADDRESS($Y121,MATCH(CONCATENATE("Average of ",$I$1),Pivot!$5:$5,0)))))),INDIRECT(CONCATENATE("'Pivot'!",ADDRESS($Y121,MATCH(CONCATENATE("Average of ",$H$1),Pivot!$5:$5,0))))*$Q$2,"")</f>
        <v/>
      </c>
      <c r="I121" s="161" t="str">
        <f ca="1">IF(AND(ISNUMBER(INDIRECT(CONCATENATE("'Pivot'!",ADDRESS($Y121,MATCH(CONCATENATE("Average of ",$I$1),Pivot!$5:$5,0))))),ISNUMBER(INDIRECT(CONCATENATE("'Pivot'!",ADDRESS($Y121,MATCH(CONCATENATE("Average of ",$G$1),Pivot!$5:$5,0))))),ISNUMBER(INDIRECT(CONCATENATE("'Pivot'!",ADDRESS($Y121,MATCH(CONCATENATE("Average of ",$H$1),Pivot!$5:$5,0)))))),(INDIRECT(CONCATENATE("'Pivot'!",ADDRESS($Y121,MATCH(CONCATENATE("Average of ",$I$1),Pivot!$5:$5,0))))/24),"")</f>
        <v/>
      </c>
      <c r="J121" s="21" t="str">
        <f t="shared" ca="1" si="8"/>
        <v/>
      </c>
      <c r="K121" s="36" t="str">
        <f t="shared" ca="1" si="9"/>
        <v/>
      </c>
      <c r="L121" s="36" t="str">
        <f t="shared" ca="1" si="10"/>
        <v/>
      </c>
      <c r="Y121" s="20">
        <f t="shared" si="11"/>
        <v>124</v>
      </c>
    </row>
    <row r="122" spans="2:25" ht="15" customHeight="1" x14ac:dyDescent="0.2">
      <c r="B122" s="77">
        <f>IF(ISTEXT(Pivot!A125),Pivot!A125,B120)</f>
        <v>0</v>
      </c>
      <c r="C122" s="77">
        <f>IF(ISTEXT(Pivot!B125),Pivot!B125,C120)</f>
        <v>0</v>
      </c>
      <c r="D122" s="77">
        <f>IF(ISTEXT(Pivot!C125),Pivot!C125,D120)</f>
        <v>0</v>
      </c>
      <c r="E122" s="77" t="str">
        <f>IF(ISTEXT(Pivot!D125),Pivot!D125,E120)</f>
        <v>Dallas Total</v>
      </c>
      <c r="F122" s="77" t="str">
        <f>IF(ISTEXT(Pivot!E125),Pivot!E125,F120)</f>
        <v>YEI</v>
      </c>
      <c r="G122" s="21" t="str">
        <f ca="1">IF(AND(ISNUMBER(INDIRECT(CONCATENATE("'Pivot'!",ADDRESS($Y122,MATCH(CONCATENATE("Average of ",$G$1),Pivot!$5:$5,0))))),ISNUMBER(INDIRECT(CONCATENATE("'Pivot'!",ADDRESS($Y122,MATCH(CONCATENATE("Average of ",$H$1),Pivot!$5:$5,0))))),ISNUMBER(INDIRECT(CONCATENATE("'Pivot'!",ADDRESS($Y122,MATCH(CONCATENATE("Average of ",$I$1),Pivot!$5:$5,0)))))),INDIRECT(CONCATENATE("'Pivot'!",ADDRESS($Y122,MATCH(CONCATENATE("Average of ",$G$1),Pivot!$5:$5,0))))*4,"")</f>
        <v/>
      </c>
      <c r="H122" s="21" t="str">
        <f ca="1">IF(AND(ISNUMBER(INDIRECT(CONCATENATE("'Pivot'!",ADDRESS($Y122,MATCH(CONCATENATE("Average of ",$H$1),Pivot!$5:$5,0))))),ISNUMBER(INDIRECT(CONCATENATE("'Pivot'!",ADDRESS($Y122,MATCH(CONCATENATE("Average of ",$G$1),Pivot!$5:$5,0))))),ISNUMBER(INDIRECT(CONCATENATE("'Pivot'!",ADDRESS($Y122,MATCH(CONCATENATE("Average of ",$I$1),Pivot!$5:$5,0)))))),INDIRECT(CONCATENATE("'Pivot'!",ADDRESS($Y122,MATCH(CONCATENATE("Average of ",$H$1),Pivot!$5:$5,0))))*$Q$2,"")</f>
        <v/>
      </c>
      <c r="I122" s="161" t="str">
        <f ca="1">IF(AND(ISNUMBER(INDIRECT(CONCATENATE("'Pivot'!",ADDRESS($Y122,MATCH(CONCATENATE("Average of ",$I$1),Pivot!$5:$5,0))))),ISNUMBER(INDIRECT(CONCATENATE("'Pivot'!",ADDRESS($Y122,MATCH(CONCATENATE("Average of ",$G$1),Pivot!$5:$5,0))))),ISNUMBER(INDIRECT(CONCATENATE("'Pivot'!",ADDRESS($Y122,MATCH(CONCATENATE("Average of ",$H$1),Pivot!$5:$5,0)))))),(INDIRECT(CONCATENATE("'Pivot'!",ADDRESS($Y122,MATCH(CONCATENATE("Average of ",$I$1),Pivot!$5:$5,0))))/24),"")</f>
        <v/>
      </c>
      <c r="J122" s="21" t="str">
        <f t="shared" ca="1" si="8"/>
        <v/>
      </c>
      <c r="K122" s="36" t="str">
        <f t="shared" ca="1" si="9"/>
        <v/>
      </c>
      <c r="L122" s="36" t="str">
        <f t="shared" ca="1" si="10"/>
        <v/>
      </c>
      <c r="Y122" s="20">
        <f t="shared" si="11"/>
        <v>125</v>
      </c>
    </row>
    <row r="123" spans="2:25" ht="15" customHeight="1" x14ac:dyDescent="0.2">
      <c r="B123" s="77" t="str">
        <f>IF(ISTEXT(Pivot!A126),Pivot!A126,B121)</f>
        <v>U.S. &amp; Canada</v>
      </c>
      <c r="C123" s="77" t="str">
        <f>IF(ISTEXT(Pivot!B126),Pivot!B126,C121)</f>
        <v>U.S. &amp; Canada</v>
      </c>
      <c r="D123" s="77" t="str">
        <f>IF(ISTEXT(Pivot!C126),Pivot!C126,D121)</f>
        <v>United States</v>
      </c>
      <c r="E123" s="77" t="str">
        <f>IF(ISTEXT(Pivot!D126),Pivot!D126,E121)</f>
        <v>Dallas</v>
      </c>
      <c r="F123" s="77" t="str">
        <f>IF(ISTEXT(Pivot!E126),Pivot!E126,F121)</f>
        <v>EFM</v>
      </c>
      <c r="G123" s="21" t="str">
        <f ca="1">IF(AND(ISNUMBER(INDIRECT(CONCATENATE("'Pivot'!",ADDRESS($Y123,MATCH(CONCATENATE("Average of ",$G$1),Pivot!$5:$5,0))))),ISNUMBER(INDIRECT(CONCATENATE("'Pivot'!",ADDRESS($Y123,MATCH(CONCATENATE("Average of ",$H$1),Pivot!$5:$5,0))))),ISNUMBER(INDIRECT(CONCATENATE("'Pivot'!",ADDRESS($Y123,MATCH(CONCATENATE("Average of ",$I$1),Pivot!$5:$5,0)))))),INDIRECT(CONCATENATE("'Pivot'!",ADDRESS($Y123,MATCH(CONCATENATE("Average of ",$G$1),Pivot!$5:$5,0))))*4,"")</f>
        <v/>
      </c>
      <c r="H123" s="21" t="str">
        <f ca="1">IF(AND(ISNUMBER(INDIRECT(CONCATENATE("'Pivot'!",ADDRESS($Y123,MATCH(CONCATENATE("Average of ",$H$1),Pivot!$5:$5,0))))),ISNUMBER(INDIRECT(CONCATENATE("'Pivot'!",ADDRESS($Y123,MATCH(CONCATENATE("Average of ",$G$1),Pivot!$5:$5,0))))),ISNUMBER(INDIRECT(CONCATENATE("'Pivot'!",ADDRESS($Y123,MATCH(CONCATENATE("Average of ",$I$1),Pivot!$5:$5,0)))))),INDIRECT(CONCATENATE("'Pivot'!",ADDRESS($Y123,MATCH(CONCATENATE("Average of ",$H$1),Pivot!$5:$5,0))))*$Q$2,"")</f>
        <v/>
      </c>
      <c r="I123" s="161" t="str">
        <f ca="1">IF(AND(ISNUMBER(INDIRECT(CONCATENATE("'Pivot'!",ADDRESS($Y123,MATCH(CONCATENATE("Average of ",$I$1),Pivot!$5:$5,0))))),ISNUMBER(INDIRECT(CONCATENATE("'Pivot'!",ADDRESS($Y123,MATCH(CONCATENATE("Average of ",$G$1),Pivot!$5:$5,0))))),ISNUMBER(INDIRECT(CONCATENATE("'Pivot'!",ADDRESS($Y123,MATCH(CONCATENATE("Average of ",$H$1),Pivot!$5:$5,0)))))),(INDIRECT(CONCATENATE("'Pivot'!",ADDRESS($Y123,MATCH(CONCATENATE("Average of ",$I$1),Pivot!$5:$5,0))))/24),"")</f>
        <v/>
      </c>
      <c r="J123" s="21" t="str">
        <f t="shared" ca="1" si="8"/>
        <v/>
      </c>
      <c r="K123" s="36" t="str">
        <f t="shared" ca="1" si="9"/>
        <v/>
      </c>
      <c r="L123" s="36" t="str">
        <f t="shared" ca="1" si="10"/>
        <v/>
      </c>
      <c r="Y123" s="20">
        <f t="shared" si="11"/>
        <v>126</v>
      </c>
    </row>
    <row r="124" spans="2:25" ht="15" customHeight="1" x14ac:dyDescent="0.2">
      <c r="B124" s="77">
        <f>IF(ISTEXT(Pivot!A127),Pivot!A127,B122)</f>
        <v>0</v>
      </c>
      <c r="C124" s="77">
        <f>IF(ISTEXT(Pivot!B127),Pivot!B127,C122)</f>
        <v>0</v>
      </c>
      <c r="D124" s="77">
        <f>IF(ISTEXT(Pivot!C127),Pivot!C127,D122)</f>
        <v>0</v>
      </c>
      <c r="E124" s="77" t="str">
        <f>IF(ISTEXT(Pivot!D127),Pivot!D127,E122)</f>
        <v>Dallas Total</v>
      </c>
      <c r="F124" s="77" t="str">
        <f>IF(ISTEXT(Pivot!E127),Pivot!E127,F122)</f>
        <v>YEI</v>
      </c>
      <c r="G124" s="21" t="str">
        <f ca="1">IF(AND(ISNUMBER(INDIRECT(CONCATENATE("'Pivot'!",ADDRESS($Y124,MATCH(CONCATENATE("Average of ",$G$1),Pivot!$5:$5,0))))),ISNUMBER(INDIRECT(CONCATENATE("'Pivot'!",ADDRESS($Y124,MATCH(CONCATENATE("Average of ",$H$1),Pivot!$5:$5,0))))),ISNUMBER(INDIRECT(CONCATENATE("'Pivot'!",ADDRESS($Y124,MATCH(CONCATENATE("Average of ",$I$1),Pivot!$5:$5,0)))))),INDIRECT(CONCATENATE("'Pivot'!",ADDRESS($Y124,MATCH(CONCATENATE("Average of ",$G$1),Pivot!$5:$5,0))))*4,"")</f>
        <v/>
      </c>
      <c r="H124" s="21" t="str">
        <f ca="1">IF(AND(ISNUMBER(INDIRECT(CONCATENATE("'Pivot'!",ADDRESS($Y124,MATCH(CONCATENATE("Average of ",$H$1),Pivot!$5:$5,0))))),ISNUMBER(INDIRECT(CONCATENATE("'Pivot'!",ADDRESS($Y124,MATCH(CONCATENATE("Average of ",$G$1),Pivot!$5:$5,0))))),ISNUMBER(INDIRECT(CONCATENATE("'Pivot'!",ADDRESS($Y124,MATCH(CONCATENATE("Average of ",$I$1),Pivot!$5:$5,0)))))),INDIRECT(CONCATENATE("'Pivot'!",ADDRESS($Y124,MATCH(CONCATENATE("Average of ",$H$1),Pivot!$5:$5,0))))*$Q$2,"")</f>
        <v/>
      </c>
      <c r="I124" s="161" t="str">
        <f ca="1">IF(AND(ISNUMBER(INDIRECT(CONCATENATE("'Pivot'!",ADDRESS($Y124,MATCH(CONCATENATE("Average of ",$I$1),Pivot!$5:$5,0))))),ISNUMBER(INDIRECT(CONCATENATE("'Pivot'!",ADDRESS($Y124,MATCH(CONCATENATE("Average of ",$G$1),Pivot!$5:$5,0))))),ISNUMBER(INDIRECT(CONCATENATE("'Pivot'!",ADDRESS($Y124,MATCH(CONCATENATE("Average of ",$H$1),Pivot!$5:$5,0)))))),(INDIRECT(CONCATENATE("'Pivot'!",ADDRESS($Y124,MATCH(CONCATENATE("Average of ",$I$1),Pivot!$5:$5,0))))/24),"")</f>
        <v/>
      </c>
      <c r="J124" s="21" t="str">
        <f t="shared" ca="1" si="8"/>
        <v/>
      </c>
      <c r="K124" s="36" t="str">
        <f t="shared" ca="1" si="9"/>
        <v/>
      </c>
      <c r="L124" s="36" t="str">
        <f t="shared" ca="1" si="10"/>
        <v/>
      </c>
      <c r="Y124" s="20">
        <f t="shared" si="11"/>
        <v>127</v>
      </c>
    </row>
    <row r="125" spans="2:25" ht="15" customHeight="1" x14ac:dyDescent="0.2">
      <c r="B125" s="77" t="str">
        <f>IF(ISTEXT(Pivot!A128),Pivot!A128,B123)</f>
        <v>U.S. &amp; Canada</v>
      </c>
      <c r="C125" s="77" t="str">
        <f>IF(ISTEXT(Pivot!B128),Pivot!B128,C123)</f>
        <v>U.S. &amp; Canada</v>
      </c>
      <c r="D125" s="77" t="str">
        <f>IF(ISTEXT(Pivot!C128),Pivot!C128,D123)</f>
        <v>United States</v>
      </c>
      <c r="E125" s="77" t="str">
        <f>IF(ISTEXT(Pivot!D128),Pivot!D128,E123)</f>
        <v>Dallas</v>
      </c>
      <c r="F125" s="77" t="str">
        <f>IF(ISTEXT(Pivot!E128),Pivot!E128,F123)</f>
        <v>EFM</v>
      </c>
      <c r="G125" s="21" t="str">
        <f ca="1">IF(AND(ISNUMBER(INDIRECT(CONCATENATE("'Pivot'!",ADDRESS($Y125,MATCH(CONCATENATE("Average of ",$G$1),Pivot!$5:$5,0))))),ISNUMBER(INDIRECT(CONCATENATE("'Pivot'!",ADDRESS($Y125,MATCH(CONCATENATE("Average of ",$H$1),Pivot!$5:$5,0))))),ISNUMBER(INDIRECT(CONCATENATE("'Pivot'!",ADDRESS($Y125,MATCH(CONCATENATE("Average of ",$I$1),Pivot!$5:$5,0)))))),INDIRECT(CONCATENATE("'Pivot'!",ADDRESS($Y125,MATCH(CONCATENATE("Average of ",$G$1),Pivot!$5:$5,0))))*4,"")</f>
        <v/>
      </c>
      <c r="H125" s="21" t="str">
        <f ca="1">IF(AND(ISNUMBER(INDIRECT(CONCATENATE("'Pivot'!",ADDRESS($Y125,MATCH(CONCATENATE("Average of ",$H$1),Pivot!$5:$5,0))))),ISNUMBER(INDIRECT(CONCATENATE("'Pivot'!",ADDRESS($Y125,MATCH(CONCATENATE("Average of ",$G$1),Pivot!$5:$5,0))))),ISNUMBER(INDIRECT(CONCATENATE("'Pivot'!",ADDRESS($Y125,MATCH(CONCATENATE("Average of ",$I$1),Pivot!$5:$5,0)))))),INDIRECT(CONCATENATE("'Pivot'!",ADDRESS($Y125,MATCH(CONCATENATE("Average of ",$H$1),Pivot!$5:$5,0))))*$Q$2,"")</f>
        <v/>
      </c>
      <c r="I125" s="161" t="str">
        <f ca="1">IF(AND(ISNUMBER(INDIRECT(CONCATENATE("'Pivot'!",ADDRESS($Y125,MATCH(CONCATENATE("Average of ",$I$1),Pivot!$5:$5,0))))),ISNUMBER(INDIRECT(CONCATENATE("'Pivot'!",ADDRESS($Y125,MATCH(CONCATENATE("Average of ",$G$1),Pivot!$5:$5,0))))),ISNUMBER(INDIRECT(CONCATENATE("'Pivot'!",ADDRESS($Y125,MATCH(CONCATENATE("Average of ",$H$1),Pivot!$5:$5,0)))))),(INDIRECT(CONCATENATE("'Pivot'!",ADDRESS($Y125,MATCH(CONCATENATE("Average of ",$I$1),Pivot!$5:$5,0))))/24),"")</f>
        <v/>
      </c>
      <c r="J125" s="21" t="str">
        <f t="shared" ca="1" si="8"/>
        <v/>
      </c>
      <c r="K125" s="36" t="str">
        <f t="shared" ca="1" si="9"/>
        <v/>
      </c>
      <c r="L125" s="36" t="str">
        <f t="shared" ca="1" si="10"/>
        <v/>
      </c>
      <c r="Y125" s="20">
        <f t="shared" si="11"/>
        <v>128</v>
      </c>
    </row>
    <row r="126" spans="2:25" ht="15" customHeight="1" x14ac:dyDescent="0.2">
      <c r="B126" s="77">
        <f>IF(ISTEXT(Pivot!A129),Pivot!A129,B124)</f>
        <v>0</v>
      </c>
      <c r="C126" s="77">
        <f>IF(ISTEXT(Pivot!B129),Pivot!B129,C124)</f>
        <v>0</v>
      </c>
      <c r="D126" s="77">
        <f>IF(ISTEXT(Pivot!C129),Pivot!C129,D124)</f>
        <v>0</v>
      </c>
      <c r="E126" s="77" t="str">
        <f>IF(ISTEXT(Pivot!D129),Pivot!D129,E124)</f>
        <v>Dallas Total</v>
      </c>
      <c r="F126" s="77" t="str">
        <f>IF(ISTEXT(Pivot!E129),Pivot!E129,F124)</f>
        <v>YEI</v>
      </c>
      <c r="G126" s="21" t="str">
        <f ca="1">IF(AND(ISNUMBER(INDIRECT(CONCATENATE("'Pivot'!",ADDRESS($Y126,MATCH(CONCATENATE("Average of ",$G$1),Pivot!$5:$5,0))))),ISNUMBER(INDIRECT(CONCATENATE("'Pivot'!",ADDRESS($Y126,MATCH(CONCATENATE("Average of ",$H$1),Pivot!$5:$5,0))))),ISNUMBER(INDIRECT(CONCATENATE("'Pivot'!",ADDRESS($Y126,MATCH(CONCATENATE("Average of ",$I$1),Pivot!$5:$5,0)))))),INDIRECT(CONCATENATE("'Pivot'!",ADDRESS($Y126,MATCH(CONCATENATE("Average of ",$G$1),Pivot!$5:$5,0))))*4,"")</f>
        <v/>
      </c>
      <c r="H126" s="21" t="str">
        <f ca="1">IF(AND(ISNUMBER(INDIRECT(CONCATENATE("'Pivot'!",ADDRESS($Y126,MATCH(CONCATENATE("Average of ",$H$1),Pivot!$5:$5,0))))),ISNUMBER(INDIRECT(CONCATENATE("'Pivot'!",ADDRESS($Y126,MATCH(CONCATENATE("Average of ",$G$1),Pivot!$5:$5,0))))),ISNUMBER(INDIRECT(CONCATENATE("'Pivot'!",ADDRESS($Y126,MATCH(CONCATENATE("Average of ",$I$1),Pivot!$5:$5,0)))))),INDIRECT(CONCATENATE("'Pivot'!",ADDRESS($Y126,MATCH(CONCATENATE("Average of ",$H$1),Pivot!$5:$5,0))))*$Q$2,"")</f>
        <v/>
      </c>
      <c r="I126" s="161" t="str">
        <f ca="1">IF(AND(ISNUMBER(INDIRECT(CONCATENATE("'Pivot'!",ADDRESS($Y126,MATCH(CONCATENATE("Average of ",$I$1),Pivot!$5:$5,0))))),ISNUMBER(INDIRECT(CONCATENATE("'Pivot'!",ADDRESS($Y126,MATCH(CONCATENATE("Average of ",$G$1),Pivot!$5:$5,0))))),ISNUMBER(INDIRECT(CONCATENATE("'Pivot'!",ADDRESS($Y126,MATCH(CONCATENATE("Average of ",$H$1),Pivot!$5:$5,0)))))),(INDIRECT(CONCATENATE("'Pivot'!",ADDRESS($Y126,MATCH(CONCATENATE("Average of ",$I$1),Pivot!$5:$5,0))))/24),"")</f>
        <v/>
      </c>
      <c r="J126" s="21" t="str">
        <f t="shared" ca="1" si="8"/>
        <v/>
      </c>
      <c r="K126" s="36" t="str">
        <f t="shared" ca="1" si="9"/>
        <v/>
      </c>
      <c r="L126" s="36" t="str">
        <f t="shared" ca="1" si="10"/>
        <v/>
      </c>
      <c r="Y126" s="20">
        <f t="shared" si="11"/>
        <v>129</v>
      </c>
    </row>
    <row r="127" spans="2:25" ht="15" customHeight="1" x14ac:dyDescent="0.2">
      <c r="B127" s="77" t="str">
        <f>IF(ISTEXT(Pivot!A130),Pivot!A130,B125)</f>
        <v>U.S. &amp; Canada</v>
      </c>
      <c r="C127" s="77" t="str">
        <f>IF(ISTEXT(Pivot!B130),Pivot!B130,C125)</f>
        <v>U.S. &amp; Canada</v>
      </c>
      <c r="D127" s="77" t="str">
        <f>IF(ISTEXT(Pivot!C130),Pivot!C130,D125)</f>
        <v>United States</v>
      </c>
      <c r="E127" s="77" t="str">
        <f>IF(ISTEXT(Pivot!D130),Pivot!D130,E125)</f>
        <v>Dallas</v>
      </c>
      <c r="F127" s="77" t="str">
        <f>IF(ISTEXT(Pivot!E130),Pivot!E130,F125)</f>
        <v>EFM</v>
      </c>
      <c r="G127" s="21" t="str">
        <f ca="1">IF(AND(ISNUMBER(INDIRECT(CONCATENATE("'Pivot'!",ADDRESS($Y127,MATCH(CONCATENATE("Average of ",$G$1),Pivot!$5:$5,0))))),ISNUMBER(INDIRECT(CONCATENATE("'Pivot'!",ADDRESS($Y127,MATCH(CONCATENATE("Average of ",$H$1),Pivot!$5:$5,0))))),ISNUMBER(INDIRECT(CONCATENATE("'Pivot'!",ADDRESS($Y127,MATCH(CONCATENATE("Average of ",$I$1),Pivot!$5:$5,0)))))),INDIRECT(CONCATENATE("'Pivot'!",ADDRESS($Y127,MATCH(CONCATENATE("Average of ",$G$1),Pivot!$5:$5,0))))*4,"")</f>
        <v/>
      </c>
      <c r="H127" s="21" t="str">
        <f ca="1">IF(AND(ISNUMBER(INDIRECT(CONCATENATE("'Pivot'!",ADDRESS($Y127,MATCH(CONCATENATE("Average of ",$H$1),Pivot!$5:$5,0))))),ISNUMBER(INDIRECT(CONCATENATE("'Pivot'!",ADDRESS($Y127,MATCH(CONCATENATE("Average of ",$G$1),Pivot!$5:$5,0))))),ISNUMBER(INDIRECT(CONCATENATE("'Pivot'!",ADDRESS($Y127,MATCH(CONCATENATE("Average of ",$I$1),Pivot!$5:$5,0)))))),INDIRECT(CONCATENATE("'Pivot'!",ADDRESS($Y127,MATCH(CONCATENATE("Average of ",$H$1),Pivot!$5:$5,0))))*$Q$2,"")</f>
        <v/>
      </c>
      <c r="I127" s="161" t="str">
        <f ca="1">IF(AND(ISNUMBER(INDIRECT(CONCATENATE("'Pivot'!",ADDRESS($Y127,MATCH(CONCATENATE("Average of ",$I$1),Pivot!$5:$5,0))))),ISNUMBER(INDIRECT(CONCATENATE("'Pivot'!",ADDRESS($Y127,MATCH(CONCATENATE("Average of ",$G$1),Pivot!$5:$5,0))))),ISNUMBER(INDIRECT(CONCATENATE("'Pivot'!",ADDRESS($Y127,MATCH(CONCATENATE("Average of ",$H$1),Pivot!$5:$5,0)))))),(INDIRECT(CONCATENATE("'Pivot'!",ADDRESS($Y127,MATCH(CONCATENATE("Average of ",$I$1),Pivot!$5:$5,0))))/24),"")</f>
        <v/>
      </c>
      <c r="J127" s="21" t="str">
        <f t="shared" ca="1" si="8"/>
        <v/>
      </c>
      <c r="K127" s="36" t="str">
        <f t="shared" ca="1" si="9"/>
        <v/>
      </c>
      <c r="L127" s="36" t="str">
        <f t="shared" ca="1" si="10"/>
        <v/>
      </c>
      <c r="Y127" s="20">
        <f t="shared" si="11"/>
        <v>130</v>
      </c>
    </row>
    <row r="128" spans="2:25" ht="15" customHeight="1" x14ac:dyDescent="0.2">
      <c r="B128" s="77">
        <f>IF(ISTEXT(Pivot!A131),Pivot!A131,B126)</f>
        <v>0</v>
      </c>
      <c r="C128" s="77">
        <f>IF(ISTEXT(Pivot!B131),Pivot!B131,C126)</f>
        <v>0</v>
      </c>
      <c r="D128" s="77">
        <f>IF(ISTEXT(Pivot!C131),Pivot!C131,D126)</f>
        <v>0</v>
      </c>
      <c r="E128" s="77" t="str">
        <f>IF(ISTEXT(Pivot!D131),Pivot!D131,E126)</f>
        <v>Dallas Total</v>
      </c>
      <c r="F128" s="77" t="str">
        <f>IF(ISTEXT(Pivot!E131),Pivot!E131,F126)</f>
        <v>YEI</v>
      </c>
      <c r="G128" s="21" t="str">
        <f ca="1">IF(AND(ISNUMBER(INDIRECT(CONCATENATE("'Pivot'!",ADDRESS($Y128,MATCH(CONCATENATE("Average of ",$G$1),Pivot!$5:$5,0))))),ISNUMBER(INDIRECT(CONCATENATE("'Pivot'!",ADDRESS($Y128,MATCH(CONCATENATE("Average of ",$H$1),Pivot!$5:$5,0))))),ISNUMBER(INDIRECT(CONCATENATE("'Pivot'!",ADDRESS($Y128,MATCH(CONCATENATE("Average of ",$I$1),Pivot!$5:$5,0)))))),INDIRECT(CONCATENATE("'Pivot'!",ADDRESS($Y128,MATCH(CONCATENATE("Average of ",$G$1),Pivot!$5:$5,0))))*4,"")</f>
        <v/>
      </c>
      <c r="H128" s="21" t="str">
        <f ca="1">IF(AND(ISNUMBER(INDIRECT(CONCATENATE("'Pivot'!",ADDRESS($Y128,MATCH(CONCATENATE("Average of ",$H$1),Pivot!$5:$5,0))))),ISNUMBER(INDIRECT(CONCATENATE("'Pivot'!",ADDRESS($Y128,MATCH(CONCATENATE("Average of ",$G$1),Pivot!$5:$5,0))))),ISNUMBER(INDIRECT(CONCATENATE("'Pivot'!",ADDRESS($Y128,MATCH(CONCATENATE("Average of ",$I$1),Pivot!$5:$5,0)))))),INDIRECT(CONCATENATE("'Pivot'!",ADDRESS($Y128,MATCH(CONCATENATE("Average of ",$H$1),Pivot!$5:$5,0))))*$Q$2,"")</f>
        <v/>
      </c>
      <c r="I128" s="161" t="str">
        <f ca="1">IF(AND(ISNUMBER(INDIRECT(CONCATENATE("'Pivot'!",ADDRESS($Y128,MATCH(CONCATENATE("Average of ",$I$1),Pivot!$5:$5,0))))),ISNUMBER(INDIRECT(CONCATENATE("'Pivot'!",ADDRESS($Y128,MATCH(CONCATENATE("Average of ",$G$1),Pivot!$5:$5,0))))),ISNUMBER(INDIRECT(CONCATENATE("'Pivot'!",ADDRESS($Y128,MATCH(CONCATENATE("Average of ",$H$1),Pivot!$5:$5,0)))))),(INDIRECT(CONCATENATE("'Pivot'!",ADDRESS($Y128,MATCH(CONCATENATE("Average of ",$I$1),Pivot!$5:$5,0))))/24),"")</f>
        <v/>
      </c>
      <c r="J128" s="21" t="str">
        <f t="shared" ca="1" si="8"/>
        <v/>
      </c>
      <c r="K128" s="36" t="str">
        <f t="shared" ca="1" si="9"/>
        <v/>
      </c>
      <c r="L128" s="36" t="str">
        <f t="shared" ca="1" si="10"/>
        <v/>
      </c>
      <c r="Y128" s="20">
        <f t="shared" si="11"/>
        <v>131</v>
      </c>
    </row>
    <row r="129" spans="2:25" ht="15" customHeight="1" x14ac:dyDescent="0.2">
      <c r="B129" s="77" t="str">
        <f>IF(ISTEXT(Pivot!A132),Pivot!A132,B127)</f>
        <v>U.S. &amp; Canada</v>
      </c>
      <c r="C129" s="77" t="str">
        <f>IF(ISTEXT(Pivot!B132),Pivot!B132,C127)</f>
        <v>U.S. &amp; Canada</v>
      </c>
      <c r="D129" s="77" t="str">
        <f>IF(ISTEXT(Pivot!C132),Pivot!C132,D127)</f>
        <v>United States</v>
      </c>
      <c r="E129" s="77" t="str">
        <f>IF(ISTEXT(Pivot!D132),Pivot!D132,E127)</f>
        <v>Dallas</v>
      </c>
      <c r="F129" s="77" t="str">
        <f>IF(ISTEXT(Pivot!E132),Pivot!E132,F127)</f>
        <v>EFM</v>
      </c>
      <c r="G129" s="21" t="str">
        <f ca="1">IF(AND(ISNUMBER(INDIRECT(CONCATENATE("'Pivot'!",ADDRESS($Y129,MATCH(CONCATENATE("Average of ",$G$1),Pivot!$5:$5,0))))),ISNUMBER(INDIRECT(CONCATENATE("'Pivot'!",ADDRESS($Y129,MATCH(CONCATENATE("Average of ",$H$1),Pivot!$5:$5,0))))),ISNUMBER(INDIRECT(CONCATENATE("'Pivot'!",ADDRESS($Y129,MATCH(CONCATENATE("Average of ",$I$1),Pivot!$5:$5,0)))))),INDIRECT(CONCATENATE("'Pivot'!",ADDRESS($Y129,MATCH(CONCATENATE("Average of ",$G$1),Pivot!$5:$5,0))))*4,"")</f>
        <v/>
      </c>
      <c r="H129" s="21" t="str">
        <f ca="1">IF(AND(ISNUMBER(INDIRECT(CONCATENATE("'Pivot'!",ADDRESS($Y129,MATCH(CONCATENATE("Average of ",$H$1),Pivot!$5:$5,0))))),ISNUMBER(INDIRECT(CONCATENATE("'Pivot'!",ADDRESS($Y129,MATCH(CONCATENATE("Average of ",$G$1),Pivot!$5:$5,0))))),ISNUMBER(INDIRECT(CONCATENATE("'Pivot'!",ADDRESS($Y129,MATCH(CONCATENATE("Average of ",$I$1),Pivot!$5:$5,0)))))),INDIRECT(CONCATENATE("'Pivot'!",ADDRESS($Y129,MATCH(CONCATENATE("Average of ",$H$1),Pivot!$5:$5,0))))*$Q$2,"")</f>
        <v/>
      </c>
      <c r="I129" s="161" t="str">
        <f ca="1">IF(AND(ISNUMBER(INDIRECT(CONCATENATE("'Pivot'!",ADDRESS($Y129,MATCH(CONCATENATE("Average of ",$I$1),Pivot!$5:$5,0))))),ISNUMBER(INDIRECT(CONCATENATE("'Pivot'!",ADDRESS($Y129,MATCH(CONCATENATE("Average of ",$G$1),Pivot!$5:$5,0))))),ISNUMBER(INDIRECT(CONCATENATE("'Pivot'!",ADDRESS($Y129,MATCH(CONCATENATE("Average of ",$H$1),Pivot!$5:$5,0)))))),(INDIRECT(CONCATENATE("'Pivot'!",ADDRESS($Y129,MATCH(CONCATENATE("Average of ",$I$1),Pivot!$5:$5,0))))/24),"")</f>
        <v/>
      </c>
      <c r="J129" s="21" t="str">
        <f t="shared" ca="1" si="8"/>
        <v/>
      </c>
      <c r="K129" s="36" t="str">
        <f t="shared" ca="1" si="9"/>
        <v/>
      </c>
      <c r="L129" s="36" t="str">
        <f t="shared" ca="1" si="10"/>
        <v/>
      </c>
      <c r="Y129" s="20">
        <f t="shared" si="11"/>
        <v>132</v>
      </c>
    </row>
    <row r="130" spans="2:25" ht="15" customHeight="1" x14ac:dyDescent="0.2">
      <c r="B130" s="77">
        <f>IF(ISTEXT(Pivot!A133),Pivot!A133,B128)</f>
        <v>0</v>
      </c>
      <c r="C130" s="77">
        <f>IF(ISTEXT(Pivot!B133),Pivot!B133,C128)</f>
        <v>0</v>
      </c>
      <c r="D130" s="77">
        <f>IF(ISTEXT(Pivot!C133),Pivot!C133,D128)</f>
        <v>0</v>
      </c>
      <c r="E130" s="77" t="str">
        <f>IF(ISTEXT(Pivot!D133),Pivot!D133,E128)</f>
        <v>Dallas Total</v>
      </c>
      <c r="F130" s="77" t="str">
        <f>IF(ISTEXT(Pivot!E133),Pivot!E133,F128)</f>
        <v>YEI</v>
      </c>
      <c r="G130" s="21" t="str">
        <f ca="1">IF(AND(ISNUMBER(INDIRECT(CONCATENATE("'Pivot'!",ADDRESS($Y130,MATCH(CONCATENATE("Average of ",$G$1),Pivot!$5:$5,0))))),ISNUMBER(INDIRECT(CONCATENATE("'Pivot'!",ADDRESS($Y130,MATCH(CONCATENATE("Average of ",$H$1),Pivot!$5:$5,0))))),ISNUMBER(INDIRECT(CONCATENATE("'Pivot'!",ADDRESS($Y130,MATCH(CONCATENATE("Average of ",$I$1),Pivot!$5:$5,0)))))),INDIRECT(CONCATENATE("'Pivot'!",ADDRESS($Y130,MATCH(CONCATENATE("Average of ",$G$1),Pivot!$5:$5,0))))*4,"")</f>
        <v/>
      </c>
      <c r="H130" s="21" t="str">
        <f ca="1">IF(AND(ISNUMBER(INDIRECT(CONCATENATE("'Pivot'!",ADDRESS($Y130,MATCH(CONCATENATE("Average of ",$H$1),Pivot!$5:$5,0))))),ISNUMBER(INDIRECT(CONCATENATE("'Pivot'!",ADDRESS($Y130,MATCH(CONCATENATE("Average of ",$G$1),Pivot!$5:$5,0))))),ISNUMBER(INDIRECT(CONCATENATE("'Pivot'!",ADDRESS($Y130,MATCH(CONCATENATE("Average of ",$I$1),Pivot!$5:$5,0)))))),INDIRECT(CONCATENATE("'Pivot'!",ADDRESS($Y130,MATCH(CONCATENATE("Average of ",$H$1),Pivot!$5:$5,0))))*$Q$2,"")</f>
        <v/>
      </c>
      <c r="I130" s="161" t="str">
        <f ca="1">IF(AND(ISNUMBER(INDIRECT(CONCATENATE("'Pivot'!",ADDRESS($Y130,MATCH(CONCATENATE("Average of ",$I$1),Pivot!$5:$5,0))))),ISNUMBER(INDIRECT(CONCATENATE("'Pivot'!",ADDRESS($Y130,MATCH(CONCATENATE("Average of ",$G$1),Pivot!$5:$5,0))))),ISNUMBER(INDIRECT(CONCATENATE("'Pivot'!",ADDRESS($Y130,MATCH(CONCATENATE("Average of ",$H$1),Pivot!$5:$5,0)))))),(INDIRECT(CONCATENATE("'Pivot'!",ADDRESS($Y130,MATCH(CONCATENATE("Average of ",$I$1),Pivot!$5:$5,0))))/24),"")</f>
        <v/>
      </c>
      <c r="J130" s="21" t="str">
        <f t="shared" ca="1" si="8"/>
        <v/>
      </c>
      <c r="K130" s="36" t="str">
        <f t="shared" ca="1" si="9"/>
        <v/>
      </c>
      <c r="L130" s="36" t="str">
        <f t="shared" ca="1" si="10"/>
        <v/>
      </c>
      <c r="Y130" s="20">
        <f t="shared" si="11"/>
        <v>133</v>
      </c>
    </row>
    <row r="131" spans="2:25" ht="15" customHeight="1" x14ac:dyDescent="0.2">
      <c r="B131" s="77" t="str">
        <f>IF(ISTEXT(Pivot!A134),Pivot!A134,B129)</f>
        <v>U.S. &amp; Canada</v>
      </c>
      <c r="C131" s="77" t="str">
        <f>IF(ISTEXT(Pivot!B134),Pivot!B134,C129)</f>
        <v>U.S. &amp; Canada</v>
      </c>
      <c r="D131" s="77" t="str">
        <f>IF(ISTEXT(Pivot!C134),Pivot!C134,D129)</f>
        <v>United States</v>
      </c>
      <c r="E131" s="77" t="str">
        <f>IF(ISTEXT(Pivot!D134),Pivot!D134,E129)</f>
        <v>Dallas</v>
      </c>
      <c r="F131" s="77" t="str">
        <f>IF(ISTEXT(Pivot!E134),Pivot!E134,F129)</f>
        <v>EFM</v>
      </c>
      <c r="G131" s="21" t="str">
        <f ca="1">IF(AND(ISNUMBER(INDIRECT(CONCATENATE("'Pivot'!",ADDRESS($Y131,MATCH(CONCATENATE("Average of ",$G$1),Pivot!$5:$5,0))))),ISNUMBER(INDIRECT(CONCATENATE("'Pivot'!",ADDRESS($Y131,MATCH(CONCATENATE("Average of ",$H$1),Pivot!$5:$5,0))))),ISNUMBER(INDIRECT(CONCATENATE("'Pivot'!",ADDRESS($Y131,MATCH(CONCATENATE("Average of ",$I$1),Pivot!$5:$5,0)))))),INDIRECT(CONCATENATE("'Pivot'!",ADDRESS($Y131,MATCH(CONCATENATE("Average of ",$G$1),Pivot!$5:$5,0))))*4,"")</f>
        <v/>
      </c>
      <c r="H131" s="21" t="str">
        <f ca="1">IF(AND(ISNUMBER(INDIRECT(CONCATENATE("'Pivot'!",ADDRESS($Y131,MATCH(CONCATENATE("Average of ",$H$1),Pivot!$5:$5,0))))),ISNUMBER(INDIRECT(CONCATENATE("'Pivot'!",ADDRESS($Y131,MATCH(CONCATENATE("Average of ",$G$1),Pivot!$5:$5,0))))),ISNUMBER(INDIRECT(CONCATENATE("'Pivot'!",ADDRESS($Y131,MATCH(CONCATENATE("Average of ",$I$1),Pivot!$5:$5,0)))))),INDIRECT(CONCATENATE("'Pivot'!",ADDRESS($Y131,MATCH(CONCATENATE("Average of ",$H$1),Pivot!$5:$5,0))))*$Q$2,"")</f>
        <v/>
      </c>
      <c r="I131" s="161" t="str">
        <f ca="1">IF(AND(ISNUMBER(INDIRECT(CONCATENATE("'Pivot'!",ADDRESS($Y131,MATCH(CONCATENATE("Average of ",$I$1),Pivot!$5:$5,0))))),ISNUMBER(INDIRECT(CONCATENATE("'Pivot'!",ADDRESS($Y131,MATCH(CONCATENATE("Average of ",$G$1),Pivot!$5:$5,0))))),ISNUMBER(INDIRECT(CONCATENATE("'Pivot'!",ADDRESS($Y131,MATCH(CONCATENATE("Average of ",$H$1),Pivot!$5:$5,0)))))),(INDIRECT(CONCATENATE("'Pivot'!",ADDRESS($Y131,MATCH(CONCATENATE("Average of ",$I$1),Pivot!$5:$5,0))))/24),"")</f>
        <v/>
      </c>
      <c r="J131" s="21" t="str">
        <f t="shared" ref="J131:J194" ca="1" si="12">IF(AND(ISNUMBER(G131),ISNUMBER(H131)),SUM(G131:H131),"")</f>
        <v/>
      </c>
      <c r="K131" s="36" t="str">
        <f t="shared" ref="K131:K194" ca="1" si="13">IF(ISNUMBER(J131),G131/$J131,"")</f>
        <v/>
      </c>
      <c r="L131" s="36" t="str">
        <f t="shared" ref="L131:L194" ca="1" si="14">IF(ISNUMBER(K131),H131/$J131,"")</f>
        <v/>
      </c>
      <c r="Y131" s="20">
        <f t="shared" si="11"/>
        <v>134</v>
      </c>
    </row>
    <row r="132" spans="2:25" ht="15" customHeight="1" x14ac:dyDescent="0.2">
      <c r="B132" s="77">
        <f>IF(ISTEXT(Pivot!A135),Pivot!A135,B130)</f>
        <v>0</v>
      </c>
      <c r="C132" s="77">
        <f>IF(ISTEXT(Pivot!B135),Pivot!B135,C130)</f>
        <v>0</v>
      </c>
      <c r="D132" s="77">
        <f>IF(ISTEXT(Pivot!C135),Pivot!C135,D130)</f>
        <v>0</v>
      </c>
      <c r="E132" s="77" t="str">
        <f>IF(ISTEXT(Pivot!D135),Pivot!D135,E130)</f>
        <v>Dallas Total</v>
      </c>
      <c r="F132" s="77" t="str">
        <f>IF(ISTEXT(Pivot!E135),Pivot!E135,F130)</f>
        <v>YEI</v>
      </c>
      <c r="G132" s="21" t="str">
        <f ca="1">IF(AND(ISNUMBER(INDIRECT(CONCATENATE("'Pivot'!",ADDRESS($Y132,MATCH(CONCATENATE("Average of ",$G$1),Pivot!$5:$5,0))))),ISNUMBER(INDIRECT(CONCATENATE("'Pivot'!",ADDRESS($Y132,MATCH(CONCATENATE("Average of ",$H$1),Pivot!$5:$5,0))))),ISNUMBER(INDIRECT(CONCATENATE("'Pivot'!",ADDRESS($Y132,MATCH(CONCATENATE("Average of ",$I$1),Pivot!$5:$5,0)))))),INDIRECT(CONCATENATE("'Pivot'!",ADDRESS($Y132,MATCH(CONCATENATE("Average of ",$G$1),Pivot!$5:$5,0))))*4,"")</f>
        <v/>
      </c>
      <c r="H132" s="21" t="str">
        <f ca="1">IF(AND(ISNUMBER(INDIRECT(CONCATENATE("'Pivot'!",ADDRESS($Y132,MATCH(CONCATENATE("Average of ",$H$1),Pivot!$5:$5,0))))),ISNUMBER(INDIRECT(CONCATENATE("'Pivot'!",ADDRESS($Y132,MATCH(CONCATENATE("Average of ",$G$1),Pivot!$5:$5,0))))),ISNUMBER(INDIRECT(CONCATENATE("'Pivot'!",ADDRESS($Y132,MATCH(CONCATENATE("Average of ",$I$1),Pivot!$5:$5,0)))))),INDIRECT(CONCATENATE("'Pivot'!",ADDRESS($Y132,MATCH(CONCATENATE("Average of ",$H$1),Pivot!$5:$5,0))))*$Q$2,"")</f>
        <v/>
      </c>
      <c r="I132" s="161" t="str">
        <f ca="1">IF(AND(ISNUMBER(INDIRECT(CONCATENATE("'Pivot'!",ADDRESS($Y132,MATCH(CONCATENATE("Average of ",$I$1),Pivot!$5:$5,0))))),ISNUMBER(INDIRECT(CONCATENATE("'Pivot'!",ADDRESS($Y132,MATCH(CONCATENATE("Average of ",$G$1),Pivot!$5:$5,0))))),ISNUMBER(INDIRECT(CONCATENATE("'Pivot'!",ADDRESS($Y132,MATCH(CONCATENATE("Average of ",$H$1),Pivot!$5:$5,0)))))),(INDIRECT(CONCATENATE("'Pivot'!",ADDRESS($Y132,MATCH(CONCATENATE("Average of ",$I$1),Pivot!$5:$5,0))))/24),"")</f>
        <v/>
      </c>
      <c r="J132" s="21" t="str">
        <f t="shared" ca="1" si="12"/>
        <v/>
      </c>
      <c r="K132" s="36" t="str">
        <f t="shared" ca="1" si="13"/>
        <v/>
      </c>
      <c r="L132" s="36" t="str">
        <f t="shared" ca="1" si="14"/>
        <v/>
      </c>
      <c r="Y132" s="20">
        <f t="shared" si="11"/>
        <v>135</v>
      </c>
    </row>
    <row r="133" spans="2:25" ht="15" customHeight="1" x14ac:dyDescent="0.2">
      <c r="B133" s="77" t="str">
        <f>IF(ISTEXT(Pivot!A136),Pivot!A136,B131)</f>
        <v>U.S. &amp; Canada</v>
      </c>
      <c r="C133" s="77" t="str">
        <f>IF(ISTEXT(Pivot!B136),Pivot!B136,C131)</f>
        <v>U.S. &amp; Canada</v>
      </c>
      <c r="D133" s="77" t="str">
        <f>IF(ISTEXT(Pivot!C136),Pivot!C136,D131)</f>
        <v>United States</v>
      </c>
      <c r="E133" s="77" t="str">
        <f>IF(ISTEXT(Pivot!D136),Pivot!D136,E131)</f>
        <v>Dallas</v>
      </c>
      <c r="F133" s="77" t="str">
        <f>IF(ISTEXT(Pivot!E136),Pivot!E136,F131)</f>
        <v>EFM</v>
      </c>
      <c r="G133" s="21" t="str">
        <f ca="1">IF(AND(ISNUMBER(INDIRECT(CONCATENATE("'Pivot'!",ADDRESS($Y133,MATCH(CONCATENATE("Average of ",$G$1),Pivot!$5:$5,0))))),ISNUMBER(INDIRECT(CONCATENATE("'Pivot'!",ADDRESS($Y133,MATCH(CONCATENATE("Average of ",$H$1),Pivot!$5:$5,0))))),ISNUMBER(INDIRECT(CONCATENATE("'Pivot'!",ADDRESS($Y133,MATCH(CONCATENATE("Average of ",$I$1),Pivot!$5:$5,0)))))),INDIRECT(CONCATENATE("'Pivot'!",ADDRESS($Y133,MATCH(CONCATENATE("Average of ",$G$1),Pivot!$5:$5,0))))*4,"")</f>
        <v/>
      </c>
      <c r="H133" s="21" t="str">
        <f ca="1">IF(AND(ISNUMBER(INDIRECT(CONCATENATE("'Pivot'!",ADDRESS($Y133,MATCH(CONCATENATE("Average of ",$H$1),Pivot!$5:$5,0))))),ISNUMBER(INDIRECT(CONCATENATE("'Pivot'!",ADDRESS($Y133,MATCH(CONCATENATE("Average of ",$G$1),Pivot!$5:$5,0))))),ISNUMBER(INDIRECT(CONCATENATE("'Pivot'!",ADDRESS($Y133,MATCH(CONCATENATE("Average of ",$I$1),Pivot!$5:$5,0)))))),INDIRECT(CONCATENATE("'Pivot'!",ADDRESS($Y133,MATCH(CONCATENATE("Average of ",$H$1),Pivot!$5:$5,0))))*$Q$2,"")</f>
        <v/>
      </c>
      <c r="I133" s="161" t="str">
        <f ca="1">IF(AND(ISNUMBER(INDIRECT(CONCATENATE("'Pivot'!",ADDRESS($Y133,MATCH(CONCATENATE("Average of ",$I$1),Pivot!$5:$5,0))))),ISNUMBER(INDIRECT(CONCATENATE("'Pivot'!",ADDRESS($Y133,MATCH(CONCATENATE("Average of ",$G$1),Pivot!$5:$5,0))))),ISNUMBER(INDIRECT(CONCATENATE("'Pivot'!",ADDRESS($Y133,MATCH(CONCATENATE("Average of ",$H$1),Pivot!$5:$5,0)))))),(INDIRECT(CONCATENATE("'Pivot'!",ADDRESS($Y133,MATCH(CONCATENATE("Average of ",$I$1),Pivot!$5:$5,0))))/24),"")</f>
        <v/>
      </c>
      <c r="J133" s="21" t="str">
        <f t="shared" ca="1" si="12"/>
        <v/>
      </c>
      <c r="K133" s="36" t="str">
        <f t="shared" ca="1" si="13"/>
        <v/>
      </c>
      <c r="L133" s="36" t="str">
        <f t="shared" ca="1" si="14"/>
        <v/>
      </c>
      <c r="Y133" s="20">
        <f t="shared" ref="Y133:Y196" si="15">Y132+1</f>
        <v>136</v>
      </c>
    </row>
    <row r="134" spans="2:25" ht="15" customHeight="1" x14ac:dyDescent="0.2">
      <c r="B134" s="77">
        <f>IF(ISTEXT(Pivot!A137),Pivot!A137,B132)</f>
        <v>0</v>
      </c>
      <c r="C134" s="77">
        <f>IF(ISTEXT(Pivot!B137),Pivot!B137,C132)</f>
        <v>0</v>
      </c>
      <c r="D134" s="77">
        <f>IF(ISTEXT(Pivot!C137),Pivot!C137,D132)</f>
        <v>0</v>
      </c>
      <c r="E134" s="77" t="str">
        <f>IF(ISTEXT(Pivot!D137),Pivot!D137,E132)</f>
        <v>Dallas Total</v>
      </c>
      <c r="F134" s="77" t="str">
        <f>IF(ISTEXT(Pivot!E137),Pivot!E137,F132)</f>
        <v>YEI</v>
      </c>
      <c r="G134" s="21" t="str">
        <f ca="1">IF(AND(ISNUMBER(INDIRECT(CONCATENATE("'Pivot'!",ADDRESS($Y134,MATCH(CONCATENATE("Average of ",$G$1),Pivot!$5:$5,0))))),ISNUMBER(INDIRECT(CONCATENATE("'Pivot'!",ADDRESS($Y134,MATCH(CONCATENATE("Average of ",$H$1),Pivot!$5:$5,0))))),ISNUMBER(INDIRECT(CONCATENATE("'Pivot'!",ADDRESS($Y134,MATCH(CONCATENATE("Average of ",$I$1),Pivot!$5:$5,0)))))),INDIRECT(CONCATENATE("'Pivot'!",ADDRESS($Y134,MATCH(CONCATENATE("Average of ",$G$1),Pivot!$5:$5,0))))*4,"")</f>
        <v/>
      </c>
      <c r="H134" s="21" t="str">
        <f ca="1">IF(AND(ISNUMBER(INDIRECT(CONCATENATE("'Pivot'!",ADDRESS($Y134,MATCH(CONCATENATE("Average of ",$H$1),Pivot!$5:$5,0))))),ISNUMBER(INDIRECT(CONCATENATE("'Pivot'!",ADDRESS($Y134,MATCH(CONCATENATE("Average of ",$G$1),Pivot!$5:$5,0))))),ISNUMBER(INDIRECT(CONCATENATE("'Pivot'!",ADDRESS($Y134,MATCH(CONCATENATE("Average of ",$I$1),Pivot!$5:$5,0)))))),INDIRECT(CONCATENATE("'Pivot'!",ADDRESS($Y134,MATCH(CONCATENATE("Average of ",$H$1),Pivot!$5:$5,0))))*$Q$2,"")</f>
        <v/>
      </c>
      <c r="I134" s="161" t="str">
        <f ca="1">IF(AND(ISNUMBER(INDIRECT(CONCATENATE("'Pivot'!",ADDRESS($Y134,MATCH(CONCATENATE("Average of ",$I$1),Pivot!$5:$5,0))))),ISNUMBER(INDIRECT(CONCATENATE("'Pivot'!",ADDRESS($Y134,MATCH(CONCATENATE("Average of ",$G$1),Pivot!$5:$5,0))))),ISNUMBER(INDIRECT(CONCATENATE("'Pivot'!",ADDRESS($Y134,MATCH(CONCATENATE("Average of ",$H$1),Pivot!$5:$5,0)))))),(INDIRECT(CONCATENATE("'Pivot'!",ADDRESS($Y134,MATCH(CONCATENATE("Average of ",$I$1),Pivot!$5:$5,0))))/24),"")</f>
        <v/>
      </c>
      <c r="J134" s="21" t="str">
        <f t="shared" ca="1" si="12"/>
        <v/>
      </c>
      <c r="K134" s="36" t="str">
        <f t="shared" ca="1" si="13"/>
        <v/>
      </c>
      <c r="L134" s="36" t="str">
        <f t="shared" ca="1" si="14"/>
        <v/>
      </c>
      <c r="Y134" s="20">
        <f t="shared" si="15"/>
        <v>137</v>
      </c>
    </row>
    <row r="135" spans="2:25" ht="15" customHeight="1" x14ac:dyDescent="0.2">
      <c r="B135" s="77" t="str">
        <f>IF(ISTEXT(Pivot!A138),Pivot!A138,B133)</f>
        <v>U.S. &amp; Canada</v>
      </c>
      <c r="C135" s="77" t="str">
        <f>IF(ISTEXT(Pivot!B138),Pivot!B138,C133)</f>
        <v>U.S. &amp; Canada</v>
      </c>
      <c r="D135" s="77" t="str">
        <f>IF(ISTEXT(Pivot!C138),Pivot!C138,D133)</f>
        <v>United States</v>
      </c>
      <c r="E135" s="77" t="str">
        <f>IF(ISTEXT(Pivot!D138),Pivot!D138,E133)</f>
        <v>Dallas</v>
      </c>
      <c r="F135" s="77" t="str">
        <f>IF(ISTEXT(Pivot!E138),Pivot!E138,F133)</f>
        <v>EFM</v>
      </c>
      <c r="G135" s="21" t="str">
        <f ca="1">IF(AND(ISNUMBER(INDIRECT(CONCATENATE("'Pivot'!",ADDRESS($Y135,MATCH(CONCATENATE("Average of ",$G$1),Pivot!$5:$5,0))))),ISNUMBER(INDIRECT(CONCATENATE("'Pivot'!",ADDRESS($Y135,MATCH(CONCATENATE("Average of ",$H$1),Pivot!$5:$5,0))))),ISNUMBER(INDIRECT(CONCATENATE("'Pivot'!",ADDRESS($Y135,MATCH(CONCATENATE("Average of ",$I$1),Pivot!$5:$5,0)))))),INDIRECT(CONCATENATE("'Pivot'!",ADDRESS($Y135,MATCH(CONCATENATE("Average of ",$G$1),Pivot!$5:$5,0))))*4,"")</f>
        <v/>
      </c>
      <c r="H135" s="21" t="str">
        <f ca="1">IF(AND(ISNUMBER(INDIRECT(CONCATENATE("'Pivot'!",ADDRESS($Y135,MATCH(CONCATENATE("Average of ",$H$1),Pivot!$5:$5,0))))),ISNUMBER(INDIRECT(CONCATENATE("'Pivot'!",ADDRESS($Y135,MATCH(CONCATENATE("Average of ",$G$1),Pivot!$5:$5,0))))),ISNUMBER(INDIRECT(CONCATENATE("'Pivot'!",ADDRESS($Y135,MATCH(CONCATENATE("Average of ",$I$1),Pivot!$5:$5,0)))))),INDIRECT(CONCATENATE("'Pivot'!",ADDRESS($Y135,MATCH(CONCATENATE("Average of ",$H$1),Pivot!$5:$5,0))))*$Q$2,"")</f>
        <v/>
      </c>
      <c r="I135" s="161" t="str">
        <f ca="1">IF(AND(ISNUMBER(INDIRECT(CONCATENATE("'Pivot'!",ADDRESS($Y135,MATCH(CONCATENATE("Average of ",$I$1),Pivot!$5:$5,0))))),ISNUMBER(INDIRECT(CONCATENATE("'Pivot'!",ADDRESS($Y135,MATCH(CONCATENATE("Average of ",$G$1),Pivot!$5:$5,0))))),ISNUMBER(INDIRECT(CONCATENATE("'Pivot'!",ADDRESS($Y135,MATCH(CONCATENATE("Average of ",$H$1),Pivot!$5:$5,0)))))),(INDIRECT(CONCATENATE("'Pivot'!",ADDRESS($Y135,MATCH(CONCATENATE("Average of ",$I$1),Pivot!$5:$5,0))))/24),"")</f>
        <v/>
      </c>
      <c r="J135" s="21" t="str">
        <f t="shared" ca="1" si="12"/>
        <v/>
      </c>
      <c r="K135" s="36" t="str">
        <f t="shared" ca="1" si="13"/>
        <v/>
      </c>
      <c r="L135" s="36" t="str">
        <f t="shared" ca="1" si="14"/>
        <v/>
      </c>
      <c r="Y135" s="20">
        <f t="shared" si="15"/>
        <v>138</v>
      </c>
    </row>
    <row r="136" spans="2:25" ht="15" customHeight="1" x14ac:dyDescent="0.2">
      <c r="B136" s="77">
        <f>IF(ISTEXT(Pivot!A139),Pivot!A139,B134)</f>
        <v>0</v>
      </c>
      <c r="C136" s="77">
        <f>IF(ISTEXT(Pivot!B139),Pivot!B139,C134)</f>
        <v>0</v>
      </c>
      <c r="D136" s="77">
        <f>IF(ISTEXT(Pivot!C139),Pivot!C139,D134)</f>
        <v>0</v>
      </c>
      <c r="E136" s="77" t="str">
        <f>IF(ISTEXT(Pivot!D139),Pivot!D139,E134)</f>
        <v>Dallas Total</v>
      </c>
      <c r="F136" s="77" t="str">
        <f>IF(ISTEXT(Pivot!E139),Pivot!E139,F134)</f>
        <v>YEI</v>
      </c>
      <c r="G136" s="21" t="str">
        <f ca="1">IF(AND(ISNUMBER(INDIRECT(CONCATENATE("'Pivot'!",ADDRESS($Y136,MATCH(CONCATENATE("Average of ",$G$1),Pivot!$5:$5,0))))),ISNUMBER(INDIRECT(CONCATENATE("'Pivot'!",ADDRESS($Y136,MATCH(CONCATENATE("Average of ",$H$1),Pivot!$5:$5,0))))),ISNUMBER(INDIRECT(CONCATENATE("'Pivot'!",ADDRESS($Y136,MATCH(CONCATENATE("Average of ",$I$1),Pivot!$5:$5,0)))))),INDIRECT(CONCATENATE("'Pivot'!",ADDRESS($Y136,MATCH(CONCATENATE("Average of ",$G$1),Pivot!$5:$5,0))))*4,"")</f>
        <v/>
      </c>
      <c r="H136" s="21" t="str">
        <f ca="1">IF(AND(ISNUMBER(INDIRECT(CONCATENATE("'Pivot'!",ADDRESS($Y136,MATCH(CONCATENATE("Average of ",$H$1),Pivot!$5:$5,0))))),ISNUMBER(INDIRECT(CONCATENATE("'Pivot'!",ADDRESS($Y136,MATCH(CONCATENATE("Average of ",$G$1),Pivot!$5:$5,0))))),ISNUMBER(INDIRECT(CONCATENATE("'Pivot'!",ADDRESS($Y136,MATCH(CONCATENATE("Average of ",$I$1),Pivot!$5:$5,0)))))),INDIRECT(CONCATENATE("'Pivot'!",ADDRESS($Y136,MATCH(CONCATENATE("Average of ",$H$1),Pivot!$5:$5,0))))*$Q$2,"")</f>
        <v/>
      </c>
      <c r="I136" s="161" t="str">
        <f ca="1">IF(AND(ISNUMBER(INDIRECT(CONCATENATE("'Pivot'!",ADDRESS($Y136,MATCH(CONCATENATE("Average of ",$I$1),Pivot!$5:$5,0))))),ISNUMBER(INDIRECT(CONCATENATE("'Pivot'!",ADDRESS($Y136,MATCH(CONCATENATE("Average of ",$G$1),Pivot!$5:$5,0))))),ISNUMBER(INDIRECT(CONCATENATE("'Pivot'!",ADDRESS($Y136,MATCH(CONCATENATE("Average of ",$H$1),Pivot!$5:$5,0)))))),(INDIRECT(CONCATENATE("'Pivot'!",ADDRESS($Y136,MATCH(CONCATENATE("Average of ",$I$1),Pivot!$5:$5,0))))/24),"")</f>
        <v/>
      </c>
      <c r="J136" s="21" t="str">
        <f t="shared" ca="1" si="12"/>
        <v/>
      </c>
      <c r="K136" s="36" t="str">
        <f t="shared" ca="1" si="13"/>
        <v/>
      </c>
      <c r="L136" s="36" t="str">
        <f t="shared" ca="1" si="14"/>
        <v/>
      </c>
      <c r="Y136" s="20">
        <f t="shared" si="15"/>
        <v>139</v>
      </c>
    </row>
    <row r="137" spans="2:25" ht="15" customHeight="1" x14ac:dyDescent="0.2">
      <c r="B137" s="77" t="str">
        <f>IF(ISTEXT(Pivot!A140),Pivot!A140,B135)</f>
        <v>U.S. &amp; Canada</v>
      </c>
      <c r="C137" s="77" t="str">
        <f>IF(ISTEXT(Pivot!B140),Pivot!B140,C135)</f>
        <v>U.S. &amp; Canada</v>
      </c>
      <c r="D137" s="77" t="str">
        <f>IF(ISTEXT(Pivot!C140),Pivot!C140,D135)</f>
        <v>United States</v>
      </c>
      <c r="E137" s="77" t="str">
        <f>IF(ISTEXT(Pivot!D140),Pivot!D140,E135)</f>
        <v>Dallas</v>
      </c>
      <c r="F137" s="77" t="str">
        <f>IF(ISTEXT(Pivot!E140),Pivot!E140,F135)</f>
        <v>EFM</v>
      </c>
      <c r="G137" s="21" t="str">
        <f ca="1">IF(AND(ISNUMBER(INDIRECT(CONCATENATE("'Pivot'!",ADDRESS($Y137,MATCH(CONCATENATE("Average of ",$G$1),Pivot!$5:$5,0))))),ISNUMBER(INDIRECT(CONCATENATE("'Pivot'!",ADDRESS($Y137,MATCH(CONCATENATE("Average of ",$H$1),Pivot!$5:$5,0))))),ISNUMBER(INDIRECT(CONCATENATE("'Pivot'!",ADDRESS($Y137,MATCH(CONCATENATE("Average of ",$I$1),Pivot!$5:$5,0)))))),INDIRECT(CONCATENATE("'Pivot'!",ADDRESS($Y137,MATCH(CONCATENATE("Average of ",$G$1),Pivot!$5:$5,0))))*4,"")</f>
        <v/>
      </c>
      <c r="H137" s="21" t="str">
        <f ca="1">IF(AND(ISNUMBER(INDIRECT(CONCATENATE("'Pivot'!",ADDRESS($Y137,MATCH(CONCATENATE("Average of ",$H$1),Pivot!$5:$5,0))))),ISNUMBER(INDIRECT(CONCATENATE("'Pivot'!",ADDRESS($Y137,MATCH(CONCATENATE("Average of ",$G$1),Pivot!$5:$5,0))))),ISNUMBER(INDIRECT(CONCATENATE("'Pivot'!",ADDRESS($Y137,MATCH(CONCATENATE("Average of ",$I$1),Pivot!$5:$5,0)))))),INDIRECT(CONCATENATE("'Pivot'!",ADDRESS($Y137,MATCH(CONCATENATE("Average of ",$H$1),Pivot!$5:$5,0))))*$Q$2,"")</f>
        <v/>
      </c>
      <c r="I137" s="161" t="str">
        <f ca="1">IF(AND(ISNUMBER(INDIRECT(CONCATENATE("'Pivot'!",ADDRESS($Y137,MATCH(CONCATENATE("Average of ",$I$1),Pivot!$5:$5,0))))),ISNUMBER(INDIRECT(CONCATENATE("'Pivot'!",ADDRESS($Y137,MATCH(CONCATENATE("Average of ",$G$1),Pivot!$5:$5,0))))),ISNUMBER(INDIRECT(CONCATENATE("'Pivot'!",ADDRESS($Y137,MATCH(CONCATENATE("Average of ",$H$1),Pivot!$5:$5,0)))))),(INDIRECT(CONCATENATE("'Pivot'!",ADDRESS($Y137,MATCH(CONCATENATE("Average of ",$I$1),Pivot!$5:$5,0))))/24),"")</f>
        <v/>
      </c>
      <c r="J137" s="21" t="str">
        <f t="shared" ca="1" si="12"/>
        <v/>
      </c>
      <c r="K137" s="36" t="str">
        <f t="shared" ca="1" si="13"/>
        <v/>
      </c>
      <c r="L137" s="36" t="str">
        <f t="shared" ca="1" si="14"/>
        <v/>
      </c>
      <c r="Y137" s="20">
        <f t="shared" si="15"/>
        <v>140</v>
      </c>
    </row>
    <row r="138" spans="2:25" ht="15" customHeight="1" x14ac:dyDescent="0.2">
      <c r="B138" s="77">
        <f>IF(ISTEXT(Pivot!A141),Pivot!A141,B136)</f>
        <v>0</v>
      </c>
      <c r="C138" s="77">
        <f>IF(ISTEXT(Pivot!B141),Pivot!B141,C136)</f>
        <v>0</v>
      </c>
      <c r="D138" s="77">
        <f>IF(ISTEXT(Pivot!C141),Pivot!C141,D136)</f>
        <v>0</v>
      </c>
      <c r="E138" s="77" t="str">
        <f>IF(ISTEXT(Pivot!D141),Pivot!D141,E136)</f>
        <v>Dallas Total</v>
      </c>
      <c r="F138" s="77" t="str">
        <f>IF(ISTEXT(Pivot!E141),Pivot!E141,F136)</f>
        <v>YEI</v>
      </c>
      <c r="G138" s="21" t="str">
        <f ca="1">IF(AND(ISNUMBER(INDIRECT(CONCATENATE("'Pivot'!",ADDRESS($Y138,MATCH(CONCATENATE("Average of ",$G$1),Pivot!$5:$5,0))))),ISNUMBER(INDIRECT(CONCATENATE("'Pivot'!",ADDRESS($Y138,MATCH(CONCATENATE("Average of ",$H$1),Pivot!$5:$5,0))))),ISNUMBER(INDIRECT(CONCATENATE("'Pivot'!",ADDRESS($Y138,MATCH(CONCATENATE("Average of ",$I$1),Pivot!$5:$5,0)))))),INDIRECT(CONCATENATE("'Pivot'!",ADDRESS($Y138,MATCH(CONCATENATE("Average of ",$G$1),Pivot!$5:$5,0))))*4,"")</f>
        <v/>
      </c>
      <c r="H138" s="21" t="str">
        <f ca="1">IF(AND(ISNUMBER(INDIRECT(CONCATENATE("'Pivot'!",ADDRESS($Y138,MATCH(CONCATENATE("Average of ",$H$1),Pivot!$5:$5,0))))),ISNUMBER(INDIRECT(CONCATENATE("'Pivot'!",ADDRESS($Y138,MATCH(CONCATENATE("Average of ",$G$1),Pivot!$5:$5,0))))),ISNUMBER(INDIRECT(CONCATENATE("'Pivot'!",ADDRESS($Y138,MATCH(CONCATENATE("Average of ",$I$1),Pivot!$5:$5,0)))))),INDIRECT(CONCATENATE("'Pivot'!",ADDRESS($Y138,MATCH(CONCATENATE("Average of ",$H$1),Pivot!$5:$5,0))))*$Q$2,"")</f>
        <v/>
      </c>
      <c r="I138" s="161" t="str">
        <f ca="1">IF(AND(ISNUMBER(INDIRECT(CONCATENATE("'Pivot'!",ADDRESS($Y138,MATCH(CONCATENATE("Average of ",$I$1),Pivot!$5:$5,0))))),ISNUMBER(INDIRECT(CONCATENATE("'Pivot'!",ADDRESS($Y138,MATCH(CONCATENATE("Average of ",$G$1),Pivot!$5:$5,0))))),ISNUMBER(INDIRECT(CONCATENATE("'Pivot'!",ADDRESS($Y138,MATCH(CONCATENATE("Average of ",$H$1),Pivot!$5:$5,0)))))),(INDIRECT(CONCATENATE("'Pivot'!",ADDRESS($Y138,MATCH(CONCATENATE("Average of ",$I$1),Pivot!$5:$5,0))))/24),"")</f>
        <v/>
      </c>
      <c r="J138" s="21" t="str">
        <f t="shared" ca="1" si="12"/>
        <v/>
      </c>
      <c r="K138" s="36" t="str">
        <f t="shared" ca="1" si="13"/>
        <v/>
      </c>
      <c r="L138" s="36" t="str">
        <f t="shared" ca="1" si="14"/>
        <v/>
      </c>
      <c r="Y138" s="20">
        <f t="shared" si="15"/>
        <v>141</v>
      </c>
    </row>
    <row r="139" spans="2:25" ht="15" customHeight="1" x14ac:dyDescent="0.2">
      <c r="B139" s="77" t="str">
        <f>IF(ISTEXT(Pivot!A142),Pivot!A142,B137)</f>
        <v>U.S. &amp; Canada</v>
      </c>
      <c r="C139" s="77" t="str">
        <f>IF(ISTEXT(Pivot!B142),Pivot!B142,C137)</f>
        <v>U.S. &amp; Canada</v>
      </c>
      <c r="D139" s="77" t="str">
        <f>IF(ISTEXT(Pivot!C142),Pivot!C142,D137)</f>
        <v>United States</v>
      </c>
      <c r="E139" s="77" t="str">
        <f>IF(ISTEXT(Pivot!D142),Pivot!D142,E137)</f>
        <v>Dallas</v>
      </c>
      <c r="F139" s="77" t="str">
        <f>IF(ISTEXT(Pivot!E142),Pivot!E142,F137)</f>
        <v>EFM</v>
      </c>
      <c r="G139" s="21" t="str">
        <f ca="1">IF(AND(ISNUMBER(INDIRECT(CONCATENATE("'Pivot'!",ADDRESS($Y139,MATCH(CONCATENATE("Average of ",$G$1),Pivot!$5:$5,0))))),ISNUMBER(INDIRECT(CONCATENATE("'Pivot'!",ADDRESS($Y139,MATCH(CONCATENATE("Average of ",$H$1),Pivot!$5:$5,0))))),ISNUMBER(INDIRECT(CONCATENATE("'Pivot'!",ADDRESS($Y139,MATCH(CONCATENATE("Average of ",$I$1),Pivot!$5:$5,0)))))),INDIRECT(CONCATENATE("'Pivot'!",ADDRESS($Y139,MATCH(CONCATENATE("Average of ",$G$1),Pivot!$5:$5,0))))*4,"")</f>
        <v/>
      </c>
      <c r="H139" s="21" t="str">
        <f ca="1">IF(AND(ISNUMBER(INDIRECT(CONCATENATE("'Pivot'!",ADDRESS($Y139,MATCH(CONCATENATE("Average of ",$H$1),Pivot!$5:$5,0))))),ISNUMBER(INDIRECT(CONCATENATE("'Pivot'!",ADDRESS($Y139,MATCH(CONCATENATE("Average of ",$G$1),Pivot!$5:$5,0))))),ISNUMBER(INDIRECT(CONCATENATE("'Pivot'!",ADDRESS($Y139,MATCH(CONCATENATE("Average of ",$I$1),Pivot!$5:$5,0)))))),INDIRECT(CONCATENATE("'Pivot'!",ADDRESS($Y139,MATCH(CONCATENATE("Average of ",$H$1),Pivot!$5:$5,0))))*$Q$2,"")</f>
        <v/>
      </c>
      <c r="I139" s="161" t="str">
        <f ca="1">IF(AND(ISNUMBER(INDIRECT(CONCATENATE("'Pivot'!",ADDRESS($Y139,MATCH(CONCATENATE("Average of ",$I$1),Pivot!$5:$5,0))))),ISNUMBER(INDIRECT(CONCATENATE("'Pivot'!",ADDRESS($Y139,MATCH(CONCATENATE("Average of ",$G$1),Pivot!$5:$5,0))))),ISNUMBER(INDIRECT(CONCATENATE("'Pivot'!",ADDRESS($Y139,MATCH(CONCATENATE("Average of ",$H$1),Pivot!$5:$5,0)))))),(INDIRECT(CONCATENATE("'Pivot'!",ADDRESS($Y139,MATCH(CONCATENATE("Average of ",$I$1),Pivot!$5:$5,0))))/24),"")</f>
        <v/>
      </c>
      <c r="J139" s="21" t="str">
        <f t="shared" ca="1" si="12"/>
        <v/>
      </c>
      <c r="K139" s="36" t="str">
        <f t="shared" ca="1" si="13"/>
        <v/>
      </c>
      <c r="L139" s="36" t="str">
        <f t="shared" ca="1" si="14"/>
        <v/>
      </c>
      <c r="Y139" s="20">
        <f t="shared" si="15"/>
        <v>142</v>
      </c>
    </row>
    <row r="140" spans="2:25" ht="15" customHeight="1" x14ac:dyDescent="0.2">
      <c r="B140" s="77">
        <f>IF(ISTEXT(Pivot!A143),Pivot!A143,B138)</f>
        <v>0</v>
      </c>
      <c r="C140" s="77">
        <f>IF(ISTEXT(Pivot!B143),Pivot!B143,C138)</f>
        <v>0</v>
      </c>
      <c r="D140" s="77">
        <f>IF(ISTEXT(Pivot!C143),Pivot!C143,D138)</f>
        <v>0</v>
      </c>
      <c r="E140" s="77" t="str">
        <f>IF(ISTEXT(Pivot!D143),Pivot!D143,E138)</f>
        <v>Dallas Total</v>
      </c>
      <c r="F140" s="77" t="str">
        <f>IF(ISTEXT(Pivot!E143),Pivot!E143,F138)</f>
        <v>YEI</v>
      </c>
      <c r="G140" s="21" t="str">
        <f ca="1">IF(AND(ISNUMBER(INDIRECT(CONCATENATE("'Pivot'!",ADDRESS($Y140,MATCH(CONCATENATE("Average of ",$G$1),Pivot!$5:$5,0))))),ISNUMBER(INDIRECT(CONCATENATE("'Pivot'!",ADDRESS($Y140,MATCH(CONCATENATE("Average of ",$H$1),Pivot!$5:$5,0))))),ISNUMBER(INDIRECT(CONCATENATE("'Pivot'!",ADDRESS($Y140,MATCH(CONCATENATE("Average of ",$I$1),Pivot!$5:$5,0)))))),INDIRECT(CONCATENATE("'Pivot'!",ADDRESS($Y140,MATCH(CONCATENATE("Average of ",$G$1),Pivot!$5:$5,0))))*4,"")</f>
        <v/>
      </c>
      <c r="H140" s="21" t="str">
        <f ca="1">IF(AND(ISNUMBER(INDIRECT(CONCATENATE("'Pivot'!",ADDRESS($Y140,MATCH(CONCATENATE("Average of ",$H$1),Pivot!$5:$5,0))))),ISNUMBER(INDIRECT(CONCATENATE("'Pivot'!",ADDRESS($Y140,MATCH(CONCATENATE("Average of ",$G$1),Pivot!$5:$5,0))))),ISNUMBER(INDIRECT(CONCATENATE("'Pivot'!",ADDRESS($Y140,MATCH(CONCATENATE("Average of ",$I$1),Pivot!$5:$5,0)))))),INDIRECT(CONCATENATE("'Pivot'!",ADDRESS($Y140,MATCH(CONCATENATE("Average of ",$H$1),Pivot!$5:$5,0))))*$Q$2,"")</f>
        <v/>
      </c>
      <c r="I140" s="161" t="str">
        <f ca="1">IF(AND(ISNUMBER(INDIRECT(CONCATENATE("'Pivot'!",ADDRESS($Y140,MATCH(CONCATENATE("Average of ",$I$1),Pivot!$5:$5,0))))),ISNUMBER(INDIRECT(CONCATENATE("'Pivot'!",ADDRESS($Y140,MATCH(CONCATENATE("Average of ",$G$1),Pivot!$5:$5,0))))),ISNUMBER(INDIRECT(CONCATENATE("'Pivot'!",ADDRESS($Y140,MATCH(CONCATENATE("Average of ",$H$1),Pivot!$5:$5,0)))))),(INDIRECT(CONCATENATE("'Pivot'!",ADDRESS($Y140,MATCH(CONCATENATE("Average of ",$I$1),Pivot!$5:$5,0))))/24),"")</f>
        <v/>
      </c>
      <c r="J140" s="21" t="str">
        <f t="shared" ca="1" si="12"/>
        <v/>
      </c>
      <c r="K140" s="36" t="str">
        <f t="shared" ca="1" si="13"/>
        <v/>
      </c>
      <c r="L140" s="36" t="str">
        <f t="shared" ca="1" si="14"/>
        <v/>
      </c>
      <c r="Y140" s="20">
        <f t="shared" si="15"/>
        <v>143</v>
      </c>
    </row>
    <row r="141" spans="2:25" ht="15" customHeight="1" x14ac:dyDescent="0.2">
      <c r="B141" s="77" t="str">
        <f>IF(ISTEXT(Pivot!A144),Pivot!A144,B139)</f>
        <v>U.S. &amp; Canada</v>
      </c>
      <c r="C141" s="77" t="str">
        <f>IF(ISTEXT(Pivot!B144),Pivot!B144,C139)</f>
        <v>U.S. &amp; Canada</v>
      </c>
      <c r="D141" s="77" t="str">
        <f>IF(ISTEXT(Pivot!C144),Pivot!C144,D139)</f>
        <v>United States</v>
      </c>
      <c r="E141" s="77" t="str">
        <f>IF(ISTEXT(Pivot!D144),Pivot!D144,E139)</f>
        <v>Dallas</v>
      </c>
      <c r="F141" s="77" t="str">
        <f>IF(ISTEXT(Pivot!E144),Pivot!E144,F139)</f>
        <v>EFM</v>
      </c>
      <c r="G141" s="21" t="str">
        <f ca="1">IF(AND(ISNUMBER(INDIRECT(CONCATENATE("'Pivot'!",ADDRESS($Y141,MATCH(CONCATENATE("Average of ",$G$1),Pivot!$5:$5,0))))),ISNUMBER(INDIRECT(CONCATENATE("'Pivot'!",ADDRESS($Y141,MATCH(CONCATENATE("Average of ",$H$1),Pivot!$5:$5,0))))),ISNUMBER(INDIRECT(CONCATENATE("'Pivot'!",ADDRESS($Y141,MATCH(CONCATENATE("Average of ",$I$1),Pivot!$5:$5,0)))))),INDIRECT(CONCATENATE("'Pivot'!",ADDRESS($Y141,MATCH(CONCATENATE("Average of ",$G$1),Pivot!$5:$5,0))))*4,"")</f>
        <v/>
      </c>
      <c r="H141" s="21" t="str">
        <f ca="1">IF(AND(ISNUMBER(INDIRECT(CONCATENATE("'Pivot'!",ADDRESS($Y141,MATCH(CONCATENATE("Average of ",$H$1),Pivot!$5:$5,0))))),ISNUMBER(INDIRECT(CONCATENATE("'Pivot'!",ADDRESS($Y141,MATCH(CONCATENATE("Average of ",$G$1),Pivot!$5:$5,0))))),ISNUMBER(INDIRECT(CONCATENATE("'Pivot'!",ADDRESS($Y141,MATCH(CONCATENATE("Average of ",$I$1),Pivot!$5:$5,0)))))),INDIRECT(CONCATENATE("'Pivot'!",ADDRESS($Y141,MATCH(CONCATENATE("Average of ",$H$1),Pivot!$5:$5,0))))*$Q$2,"")</f>
        <v/>
      </c>
      <c r="I141" s="161" t="str">
        <f ca="1">IF(AND(ISNUMBER(INDIRECT(CONCATENATE("'Pivot'!",ADDRESS($Y141,MATCH(CONCATENATE("Average of ",$I$1),Pivot!$5:$5,0))))),ISNUMBER(INDIRECT(CONCATENATE("'Pivot'!",ADDRESS($Y141,MATCH(CONCATENATE("Average of ",$G$1),Pivot!$5:$5,0))))),ISNUMBER(INDIRECT(CONCATENATE("'Pivot'!",ADDRESS($Y141,MATCH(CONCATENATE("Average of ",$H$1),Pivot!$5:$5,0)))))),(INDIRECT(CONCATENATE("'Pivot'!",ADDRESS($Y141,MATCH(CONCATENATE("Average of ",$I$1),Pivot!$5:$5,0))))/24),"")</f>
        <v/>
      </c>
      <c r="J141" s="21" t="str">
        <f t="shared" ca="1" si="12"/>
        <v/>
      </c>
      <c r="K141" s="36" t="str">
        <f t="shared" ca="1" si="13"/>
        <v/>
      </c>
      <c r="L141" s="36" t="str">
        <f t="shared" ca="1" si="14"/>
        <v/>
      </c>
      <c r="Y141" s="20">
        <f t="shared" si="15"/>
        <v>144</v>
      </c>
    </row>
    <row r="142" spans="2:25" ht="15" customHeight="1" x14ac:dyDescent="0.2">
      <c r="B142" s="77">
        <f>IF(ISTEXT(Pivot!A145),Pivot!A145,B140)</f>
        <v>0</v>
      </c>
      <c r="C142" s="77">
        <f>IF(ISTEXT(Pivot!B145),Pivot!B145,C140)</f>
        <v>0</v>
      </c>
      <c r="D142" s="77">
        <f>IF(ISTEXT(Pivot!C145),Pivot!C145,D140)</f>
        <v>0</v>
      </c>
      <c r="E142" s="77" t="str">
        <f>IF(ISTEXT(Pivot!D145),Pivot!D145,E140)</f>
        <v>Dallas Total</v>
      </c>
      <c r="F142" s="77" t="str">
        <f>IF(ISTEXT(Pivot!E145),Pivot!E145,F140)</f>
        <v>YEI</v>
      </c>
      <c r="G142" s="21" t="str">
        <f ca="1">IF(AND(ISNUMBER(INDIRECT(CONCATENATE("'Pivot'!",ADDRESS($Y142,MATCH(CONCATENATE("Average of ",$G$1),Pivot!$5:$5,0))))),ISNUMBER(INDIRECT(CONCATENATE("'Pivot'!",ADDRESS($Y142,MATCH(CONCATENATE("Average of ",$H$1),Pivot!$5:$5,0))))),ISNUMBER(INDIRECT(CONCATENATE("'Pivot'!",ADDRESS($Y142,MATCH(CONCATENATE("Average of ",$I$1),Pivot!$5:$5,0)))))),INDIRECT(CONCATENATE("'Pivot'!",ADDRESS($Y142,MATCH(CONCATENATE("Average of ",$G$1),Pivot!$5:$5,0))))*4,"")</f>
        <v/>
      </c>
      <c r="H142" s="21" t="str">
        <f ca="1">IF(AND(ISNUMBER(INDIRECT(CONCATENATE("'Pivot'!",ADDRESS($Y142,MATCH(CONCATENATE("Average of ",$H$1),Pivot!$5:$5,0))))),ISNUMBER(INDIRECT(CONCATENATE("'Pivot'!",ADDRESS($Y142,MATCH(CONCATENATE("Average of ",$G$1),Pivot!$5:$5,0))))),ISNUMBER(INDIRECT(CONCATENATE("'Pivot'!",ADDRESS($Y142,MATCH(CONCATENATE("Average of ",$I$1),Pivot!$5:$5,0)))))),INDIRECT(CONCATENATE("'Pivot'!",ADDRESS($Y142,MATCH(CONCATENATE("Average of ",$H$1),Pivot!$5:$5,0))))*$Q$2,"")</f>
        <v/>
      </c>
      <c r="I142" s="161" t="str">
        <f ca="1">IF(AND(ISNUMBER(INDIRECT(CONCATENATE("'Pivot'!",ADDRESS($Y142,MATCH(CONCATENATE("Average of ",$I$1),Pivot!$5:$5,0))))),ISNUMBER(INDIRECT(CONCATENATE("'Pivot'!",ADDRESS($Y142,MATCH(CONCATENATE("Average of ",$G$1),Pivot!$5:$5,0))))),ISNUMBER(INDIRECT(CONCATENATE("'Pivot'!",ADDRESS($Y142,MATCH(CONCATENATE("Average of ",$H$1),Pivot!$5:$5,0)))))),(INDIRECT(CONCATENATE("'Pivot'!",ADDRESS($Y142,MATCH(CONCATENATE("Average of ",$I$1),Pivot!$5:$5,0))))/24),"")</f>
        <v/>
      </c>
      <c r="J142" s="21" t="str">
        <f t="shared" ca="1" si="12"/>
        <v/>
      </c>
      <c r="K142" s="36" t="str">
        <f t="shared" ca="1" si="13"/>
        <v/>
      </c>
      <c r="L142" s="36" t="str">
        <f t="shared" ca="1" si="14"/>
        <v/>
      </c>
      <c r="Y142" s="20">
        <f t="shared" si="15"/>
        <v>145</v>
      </c>
    </row>
    <row r="143" spans="2:25" ht="15" customHeight="1" x14ac:dyDescent="0.2">
      <c r="B143" s="77" t="str">
        <f>IF(ISTEXT(Pivot!A146),Pivot!A146,B141)</f>
        <v>U.S. &amp; Canada</v>
      </c>
      <c r="C143" s="77" t="str">
        <f>IF(ISTEXT(Pivot!B146),Pivot!B146,C141)</f>
        <v>U.S. &amp; Canada</v>
      </c>
      <c r="D143" s="77" t="str">
        <f>IF(ISTEXT(Pivot!C146),Pivot!C146,D141)</f>
        <v>United States</v>
      </c>
      <c r="E143" s="77" t="str">
        <f>IF(ISTEXT(Pivot!D146),Pivot!D146,E141)</f>
        <v>Dallas</v>
      </c>
      <c r="F143" s="77" t="str">
        <f>IF(ISTEXT(Pivot!E146),Pivot!E146,F141)</f>
        <v>EFM</v>
      </c>
      <c r="G143" s="21" t="str">
        <f ca="1">IF(AND(ISNUMBER(INDIRECT(CONCATENATE("'Pivot'!",ADDRESS($Y143,MATCH(CONCATENATE("Average of ",$G$1),Pivot!$5:$5,0))))),ISNUMBER(INDIRECT(CONCATENATE("'Pivot'!",ADDRESS($Y143,MATCH(CONCATENATE("Average of ",$H$1),Pivot!$5:$5,0))))),ISNUMBER(INDIRECT(CONCATENATE("'Pivot'!",ADDRESS($Y143,MATCH(CONCATENATE("Average of ",$I$1),Pivot!$5:$5,0)))))),INDIRECT(CONCATENATE("'Pivot'!",ADDRESS($Y143,MATCH(CONCATENATE("Average of ",$G$1),Pivot!$5:$5,0))))*4,"")</f>
        <v/>
      </c>
      <c r="H143" s="21" t="str">
        <f ca="1">IF(AND(ISNUMBER(INDIRECT(CONCATENATE("'Pivot'!",ADDRESS($Y143,MATCH(CONCATENATE("Average of ",$H$1),Pivot!$5:$5,0))))),ISNUMBER(INDIRECT(CONCATENATE("'Pivot'!",ADDRESS($Y143,MATCH(CONCATENATE("Average of ",$G$1),Pivot!$5:$5,0))))),ISNUMBER(INDIRECT(CONCATENATE("'Pivot'!",ADDRESS($Y143,MATCH(CONCATENATE("Average of ",$I$1),Pivot!$5:$5,0)))))),INDIRECT(CONCATENATE("'Pivot'!",ADDRESS($Y143,MATCH(CONCATENATE("Average of ",$H$1),Pivot!$5:$5,0))))*$Q$2,"")</f>
        <v/>
      </c>
      <c r="I143" s="161" t="str">
        <f ca="1">IF(AND(ISNUMBER(INDIRECT(CONCATENATE("'Pivot'!",ADDRESS($Y143,MATCH(CONCATENATE("Average of ",$I$1),Pivot!$5:$5,0))))),ISNUMBER(INDIRECT(CONCATENATE("'Pivot'!",ADDRESS($Y143,MATCH(CONCATENATE("Average of ",$G$1),Pivot!$5:$5,0))))),ISNUMBER(INDIRECT(CONCATENATE("'Pivot'!",ADDRESS($Y143,MATCH(CONCATENATE("Average of ",$H$1),Pivot!$5:$5,0)))))),(INDIRECT(CONCATENATE("'Pivot'!",ADDRESS($Y143,MATCH(CONCATENATE("Average of ",$I$1),Pivot!$5:$5,0))))/24),"")</f>
        <v/>
      </c>
      <c r="J143" s="21" t="str">
        <f t="shared" ca="1" si="12"/>
        <v/>
      </c>
      <c r="K143" s="36" t="str">
        <f t="shared" ca="1" si="13"/>
        <v/>
      </c>
      <c r="L143" s="36" t="str">
        <f t="shared" ca="1" si="14"/>
        <v/>
      </c>
      <c r="Y143" s="20">
        <f t="shared" si="15"/>
        <v>146</v>
      </c>
    </row>
    <row r="144" spans="2:25" ht="15" customHeight="1" x14ac:dyDescent="0.2">
      <c r="B144" s="77">
        <f>IF(ISTEXT(Pivot!A147),Pivot!A147,B142)</f>
        <v>0</v>
      </c>
      <c r="C144" s="77">
        <f>IF(ISTEXT(Pivot!B147),Pivot!B147,C142)</f>
        <v>0</v>
      </c>
      <c r="D144" s="77">
        <f>IF(ISTEXT(Pivot!C147),Pivot!C147,D142)</f>
        <v>0</v>
      </c>
      <c r="E144" s="77" t="str">
        <f>IF(ISTEXT(Pivot!D147),Pivot!D147,E142)</f>
        <v>Dallas Total</v>
      </c>
      <c r="F144" s="77" t="str">
        <f>IF(ISTEXT(Pivot!E147),Pivot!E147,F142)</f>
        <v>YEI</v>
      </c>
      <c r="G144" s="21" t="str">
        <f ca="1">IF(AND(ISNUMBER(INDIRECT(CONCATENATE("'Pivot'!",ADDRESS($Y144,MATCH(CONCATENATE("Average of ",$G$1),Pivot!$5:$5,0))))),ISNUMBER(INDIRECT(CONCATENATE("'Pivot'!",ADDRESS($Y144,MATCH(CONCATENATE("Average of ",$H$1),Pivot!$5:$5,0))))),ISNUMBER(INDIRECT(CONCATENATE("'Pivot'!",ADDRESS($Y144,MATCH(CONCATENATE("Average of ",$I$1),Pivot!$5:$5,0)))))),INDIRECT(CONCATENATE("'Pivot'!",ADDRESS($Y144,MATCH(CONCATENATE("Average of ",$G$1),Pivot!$5:$5,0))))*4,"")</f>
        <v/>
      </c>
      <c r="H144" s="21" t="str">
        <f ca="1">IF(AND(ISNUMBER(INDIRECT(CONCATENATE("'Pivot'!",ADDRESS($Y144,MATCH(CONCATENATE("Average of ",$H$1),Pivot!$5:$5,0))))),ISNUMBER(INDIRECT(CONCATENATE("'Pivot'!",ADDRESS($Y144,MATCH(CONCATENATE("Average of ",$G$1),Pivot!$5:$5,0))))),ISNUMBER(INDIRECT(CONCATENATE("'Pivot'!",ADDRESS($Y144,MATCH(CONCATENATE("Average of ",$I$1),Pivot!$5:$5,0)))))),INDIRECT(CONCATENATE("'Pivot'!",ADDRESS($Y144,MATCH(CONCATENATE("Average of ",$H$1),Pivot!$5:$5,0))))*$Q$2,"")</f>
        <v/>
      </c>
      <c r="I144" s="161" t="str">
        <f ca="1">IF(AND(ISNUMBER(INDIRECT(CONCATENATE("'Pivot'!",ADDRESS($Y144,MATCH(CONCATENATE("Average of ",$I$1),Pivot!$5:$5,0))))),ISNUMBER(INDIRECT(CONCATENATE("'Pivot'!",ADDRESS($Y144,MATCH(CONCATENATE("Average of ",$G$1),Pivot!$5:$5,0))))),ISNUMBER(INDIRECT(CONCATENATE("'Pivot'!",ADDRESS($Y144,MATCH(CONCATENATE("Average of ",$H$1),Pivot!$5:$5,0)))))),(INDIRECT(CONCATENATE("'Pivot'!",ADDRESS($Y144,MATCH(CONCATENATE("Average of ",$I$1),Pivot!$5:$5,0))))/24),"")</f>
        <v/>
      </c>
      <c r="J144" s="21" t="str">
        <f t="shared" ca="1" si="12"/>
        <v/>
      </c>
      <c r="K144" s="36" t="str">
        <f t="shared" ca="1" si="13"/>
        <v/>
      </c>
      <c r="L144" s="36" t="str">
        <f t="shared" ca="1" si="14"/>
        <v/>
      </c>
      <c r="Y144" s="20">
        <f t="shared" si="15"/>
        <v>147</v>
      </c>
    </row>
    <row r="145" spans="2:25" ht="15" customHeight="1" x14ac:dyDescent="0.2">
      <c r="B145" s="77" t="str">
        <f>IF(ISTEXT(Pivot!A148),Pivot!A148,B143)</f>
        <v>U.S. &amp; Canada</v>
      </c>
      <c r="C145" s="77" t="str">
        <f>IF(ISTEXT(Pivot!B148),Pivot!B148,C143)</f>
        <v>U.S. &amp; Canada</v>
      </c>
      <c r="D145" s="77" t="str">
        <f>IF(ISTEXT(Pivot!C148),Pivot!C148,D143)</f>
        <v>United States</v>
      </c>
      <c r="E145" s="77" t="str">
        <f>IF(ISTEXT(Pivot!D148),Pivot!D148,E143)</f>
        <v>Dallas</v>
      </c>
      <c r="F145" s="77" t="str">
        <f>IF(ISTEXT(Pivot!E148),Pivot!E148,F143)</f>
        <v>EFM</v>
      </c>
      <c r="G145" s="21" t="str">
        <f ca="1">IF(AND(ISNUMBER(INDIRECT(CONCATENATE("'Pivot'!",ADDRESS($Y145,MATCH(CONCATENATE("Average of ",$G$1),Pivot!$5:$5,0))))),ISNUMBER(INDIRECT(CONCATENATE("'Pivot'!",ADDRESS($Y145,MATCH(CONCATENATE("Average of ",$H$1),Pivot!$5:$5,0))))),ISNUMBER(INDIRECT(CONCATENATE("'Pivot'!",ADDRESS($Y145,MATCH(CONCATENATE("Average of ",$I$1),Pivot!$5:$5,0)))))),INDIRECT(CONCATENATE("'Pivot'!",ADDRESS($Y145,MATCH(CONCATENATE("Average of ",$G$1),Pivot!$5:$5,0))))*4,"")</f>
        <v/>
      </c>
      <c r="H145" s="21" t="str">
        <f ca="1">IF(AND(ISNUMBER(INDIRECT(CONCATENATE("'Pivot'!",ADDRESS($Y145,MATCH(CONCATENATE("Average of ",$H$1),Pivot!$5:$5,0))))),ISNUMBER(INDIRECT(CONCATENATE("'Pivot'!",ADDRESS($Y145,MATCH(CONCATENATE("Average of ",$G$1),Pivot!$5:$5,0))))),ISNUMBER(INDIRECT(CONCATENATE("'Pivot'!",ADDRESS($Y145,MATCH(CONCATENATE("Average of ",$I$1),Pivot!$5:$5,0)))))),INDIRECT(CONCATENATE("'Pivot'!",ADDRESS($Y145,MATCH(CONCATENATE("Average of ",$H$1),Pivot!$5:$5,0))))*$Q$2,"")</f>
        <v/>
      </c>
      <c r="I145" s="161" t="str">
        <f ca="1">IF(AND(ISNUMBER(INDIRECT(CONCATENATE("'Pivot'!",ADDRESS($Y145,MATCH(CONCATENATE("Average of ",$I$1),Pivot!$5:$5,0))))),ISNUMBER(INDIRECT(CONCATENATE("'Pivot'!",ADDRESS($Y145,MATCH(CONCATENATE("Average of ",$G$1),Pivot!$5:$5,0))))),ISNUMBER(INDIRECT(CONCATENATE("'Pivot'!",ADDRESS($Y145,MATCH(CONCATENATE("Average of ",$H$1),Pivot!$5:$5,0)))))),(INDIRECT(CONCATENATE("'Pivot'!",ADDRESS($Y145,MATCH(CONCATENATE("Average of ",$I$1),Pivot!$5:$5,0))))/24),"")</f>
        <v/>
      </c>
      <c r="J145" s="21" t="str">
        <f t="shared" ca="1" si="12"/>
        <v/>
      </c>
      <c r="K145" s="36" t="str">
        <f t="shared" ca="1" si="13"/>
        <v/>
      </c>
      <c r="L145" s="36" t="str">
        <f t="shared" ca="1" si="14"/>
        <v/>
      </c>
      <c r="Y145" s="20">
        <f t="shared" si="15"/>
        <v>148</v>
      </c>
    </row>
    <row r="146" spans="2:25" ht="15" customHeight="1" x14ac:dyDescent="0.2">
      <c r="B146" s="77">
        <f>IF(ISTEXT(Pivot!A149),Pivot!A149,B144)</f>
        <v>0</v>
      </c>
      <c r="C146" s="77">
        <f>IF(ISTEXT(Pivot!B149),Pivot!B149,C144)</f>
        <v>0</v>
      </c>
      <c r="D146" s="77">
        <f>IF(ISTEXT(Pivot!C149),Pivot!C149,D144)</f>
        <v>0</v>
      </c>
      <c r="E146" s="77" t="str">
        <f>IF(ISTEXT(Pivot!D149),Pivot!D149,E144)</f>
        <v>Dallas Total</v>
      </c>
      <c r="F146" s="77" t="str">
        <f>IF(ISTEXT(Pivot!E149),Pivot!E149,F144)</f>
        <v>YEI</v>
      </c>
      <c r="G146" s="21" t="str">
        <f ca="1">IF(AND(ISNUMBER(INDIRECT(CONCATENATE("'Pivot'!",ADDRESS($Y146,MATCH(CONCATENATE("Average of ",$G$1),Pivot!$5:$5,0))))),ISNUMBER(INDIRECT(CONCATENATE("'Pivot'!",ADDRESS($Y146,MATCH(CONCATENATE("Average of ",$H$1),Pivot!$5:$5,0))))),ISNUMBER(INDIRECT(CONCATENATE("'Pivot'!",ADDRESS($Y146,MATCH(CONCATENATE("Average of ",$I$1),Pivot!$5:$5,0)))))),INDIRECT(CONCATENATE("'Pivot'!",ADDRESS($Y146,MATCH(CONCATENATE("Average of ",$G$1),Pivot!$5:$5,0))))*4,"")</f>
        <v/>
      </c>
      <c r="H146" s="21" t="str">
        <f ca="1">IF(AND(ISNUMBER(INDIRECT(CONCATENATE("'Pivot'!",ADDRESS($Y146,MATCH(CONCATENATE("Average of ",$H$1),Pivot!$5:$5,0))))),ISNUMBER(INDIRECT(CONCATENATE("'Pivot'!",ADDRESS($Y146,MATCH(CONCATENATE("Average of ",$G$1),Pivot!$5:$5,0))))),ISNUMBER(INDIRECT(CONCATENATE("'Pivot'!",ADDRESS($Y146,MATCH(CONCATENATE("Average of ",$I$1),Pivot!$5:$5,0)))))),INDIRECT(CONCATENATE("'Pivot'!",ADDRESS($Y146,MATCH(CONCATENATE("Average of ",$H$1),Pivot!$5:$5,0))))*$Q$2,"")</f>
        <v/>
      </c>
      <c r="I146" s="161" t="str">
        <f ca="1">IF(AND(ISNUMBER(INDIRECT(CONCATENATE("'Pivot'!",ADDRESS($Y146,MATCH(CONCATENATE("Average of ",$I$1),Pivot!$5:$5,0))))),ISNUMBER(INDIRECT(CONCATENATE("'Pivot'!",ADDRESS($Y146,MATCH(CONCATENATE("Average of ",$G$1),Pivot!$5:$5,0))))),ISNUMBER(INDIRECT(CONCATENATE("'Pivot'!",ADDRESS($Y146,MATCH(CONCATENATE("Average of ",$H$1),Pivot!$5:$5,0)))))),(INDIRECT(CONCATENATE("'Pivot'!",ADDRESS($Y146,MATCH(CONCATENATE("Average of ",$I$1),Pivot!$5:$5,0))))/24),"")</f>
        <v/>
      </c>
      <c r="J146" s="21" t="str">
        <f t="shared" ca="1" si="12"/>
        <v/>
      </c>
      <c r="K146" s="36" t="str">
        <f t="shared" ca="1" si="13"/>
        <v/>
      </c>
      <c r="L146" s="36" t="str">
        <f t="shared" ca="1" si="14"/>
        <v/>
      </c>
      <c r="Y146" s="20">
        <f t="shared" si="15"/>
        <v>149</v>
      </c>
    </row>
    <row r="147" spans="2:25" ht="15" customHeight="1" x14ac:dyDescent="0.2">
      <c r="B147" s="77" t="str">
        <f>IF(ISTEXT(Pivot!A150),Pivot!A150,B145)</f>
        <v>U.S. &amp; Canada</v>
      </c>
      <c r="C147" s="77" t="str">
        <f>IF(ISTEXT(Pivot!B150),Pivot!B150,C145)</f>
        <v>U.S. &amp; Canada</v>
      </c>
      <c r="D147" s="77" t="str">
        <f>IF(ISTEXT(Pivot!C150),Pivot!C150,D145)</f>
        <v>United States</v>
      </c>
      <c r="E147" s="77" t="str">
        <f>IF(ISTEXT(Pivot!D150),Pivot!D150,E145)</f>
        <v>Dallas</v>
      </c>
      <c r="F147" s="77" t="str">
        <f>IF(ISTEXT(Pivot!E150),Pivot!E150,F145)</f>
        <v>EFM</v>
      </c>
      <c r="G147" s="21" t="str">
        <f ca="1">IF(AND(ISNUMBER(INDIRECT(CONCATENATE("'Pivot'!",ADDRESS($Y147,MATCH(CONCATENATE("Average of ",$G$1),Pivot!$5:$5,0))))),ISNUMBER(INDIRECT(CONCATENATE("'Pivot'!",ADDRESS($Y147,MATCH(CONCATENATE("Average of ",$H$1),Pivot!$5:$5,0))))),ISNUMBER(INDIRECT(CONCATENATE("'Pivot'!",ADDRESS($Y147,MATCH(CONCATENATE("Average of ",$I$1),Pivot!$5:$5,0)))))),INDIRECT(CONCATENATE("'Pivot'!",ADDRESS($Y147,MATCH(CONCATENATE("Average of ",$G$1),Pivot!$5:$5,0))))*4,"")</f>
        <v/>
      </c>
      <c r="H147" s="21" t="str">
        <f ca="1">IF(AND(ISNUMBER(INDIRECT(CONCATENATE("'Pivot'!",ADDRESS($Y147,MATCH(CONCATENATE("Average of ",$H$1),Pivot!$5:$5,0))))),ISNUMBER(INDIRECT(CONCATENATE("'Pivot'!",ADDRESS($Y147,MATCH(CONCATENATE("Average of ",$G$1),Pivot!$5:$5,0))))),ISNUMBER(INDIRECT(CONCATENATE("'Pivot'!",ADDRESS($Y147,MATCH(CONCATENATE("Average of ",$I$1),Pivot!$5:$5,0)))))),INDIRECT(CONCATENATE("'Pivot'!",ADDRESS($Y147,MATCH(CONCATENATE("Average of ",$H$1),Pivot!$5:$5,0))))*$Q$2,"")</f>
        <v/>
      </c>
      <c r="I147" s="161" t="str">
        <f ca="1">IF(AND(ISNUMBER(INDIRECT(CONCATENATE("'Pivot'!",ADDRESS($Y147,MATCH(CONCATENATE("Average of ",$I$1),Pivot!$5:$5,0))))),ISNUMBER(INDIRECT(CONCATENATE("'Pivot'!",ADDRESS($Y147,MATCH(CONCATENATE("Average of ",$G$1),Pivot!$5:$5,0))))),ISNUMBER(INDIRECT(CONCATENATE("'Pivot'!",ADDRESS($Y147,MATCH(CONCATENATE("Average of ",$H$1),Pivot!$5:$5,0)))))),(INDIRECT(CONCATENATE("'Pivot'!",ADDRESS($Y147,MATCH(CONCATENATE("Average of ",$I$1),Pivot!$5:$5,0))))/24),"")</f>
        <v/>
      </c>
      <c r="J147" s="21" t="str">
        <f t="shared" ca="1" si="12"/>
        <v/>
      </c>
      <c r="K147" s="36" t="str">
        <f t="shared" ca="1" si="13"/>
        <v/>
      </c>
      <c r="L147" s="36" t="str">
        <f t="shared" ca="1" si="14"/>
        <v/>
      </c>
      <c r="Y147" s="20">
        <f t="shared" si="15"/>
        <v>150</v>
      </c>
    </row>
    <row r="148" spans="2:25" ht="15" customHeight="1" x14ac:dyDescent="0.2">
      <c r="B148" s="77">
        <f>IF(ISTEXT(Pivot!A151),Pivot!A151,B146)</f>
        <v>0</v>
      </c>
      <c r="C148" s="77">
        <f>IF(ISTEXT(Pivot!B151),Pivot!B151,C146)</f>
        <v>0</v>
      </c>
      <c r="D148" s="77">
        <f>IF(ISTEXT(Pivot!C151),Pivot!C151,D146)</f>
        <v>0</v>
      </c>
      <c r="E148" s="77" t="str">
        <f>IF(ISTEXT(Pivot!D151),Pivot!D151,E146)</f>
        <v>Dallas Total</v>
      </c>
      <c r="F148" s="77" t="str">
        <f>IF(ISTEXT(Pivot!E151),Pivot!E151,F146)</f>
        <v>YEI</v>
      </c>
      <c r="G148" s="21" t="str">
        <f ca="1">IF(AND(ISNUMBER(INDIRECT(CONCATENATE("'Pivot'!",ADDRESS($Y148,MATCH(CONCATENATE("Average of ",$G$1),Pivot!$5:$5,0))))),ISNUMBER(INDIRECT(CONCATENATE("'Pivot'!",ADDRESS($Y148,MATCH(CONCATENATE("Average of ",$H$1),Pivot!$5:$5,0))))),ISNUMBER(INDIRECT(CONCATENATE("'Pivot'!",ADDRESS($Y148,MATCH(CONCATENATE("Average of ",$I$1),Pivot!$5:$5,0)))))),INDIRECT(CONCATENATE("'Pivot'!",ADDRESS($Y148,MATCH(CONCATENATE("Average of ",$G$1),Pivot!$5:$5,0))))*4,"")</f>
        <v/>
      </c>
      <c r="H148" s="21" t="str">
        <f ca="1">IF(AND(ISNUMBER(INDIRECT(CONCATENATE("'Pivot'!",ADDRESS($Y148,MATCH(CONCATENATE("Average of ",$H$1),Pivot!$5:$5,0))))),ISNUMBER(INDIRECT(CONCATENATE("'Pivot'!",ADDRESS($Y148,MATCH(CONCATENATE("Average of ",$G$1),Pivot!$5:$5,0))))),ISNUMBER(INDIRECT(CONCATENATE("'Pivot'!",ADDRESS($Y148,MATCH(CONCATENATE("Average of ",$I$1),Pivot!$5:$5,0)))))),INDIRECT(CONCATENATE("'Pivot'!",ADDRESS($Y148,MATCH(CONCATENATE("Average of ",$H$1),Pivot!$5:$5,0))))*$Q$2,"")</f>
        <v/>
      </c>
      <c r="I148" s="161" t="str">
        <f ca="1">IF(AND(ISNUMBER(INDIRECT(CONCATENATE("'Pivot'!",ADDRESS($Y148,MATCH(CONCATENATE("Average of ",$I$1),Pivot!$5:$5,0))))),ISNUMBER(INDIRECT(CONCATENATE("'Pivot'!",ADDRESS($Y148,MATCH(CONCATENATE("Average of ",$G$1),Pivot!$5:$5,0))))),ISNUMBER(INDIRECT(CONCATENATE("'Pivot'!",ADDRESS($Y148,MATCH(CONCATENATE("Average of ",$H$1),Pivot!$5:$5,0)))))),(INDIRECT(CONCATENATE("'Pivot'!",ADDRESS($Y148,MATCH(CONCATENATE("Average of ",$I$1),Pivot!$5:$5,0))))/24),"")</f>
        <v/>
      </c>
      <c r="J148" s="21" t="str">
        <f t="shared" ca="1" si="12"/>
        <v/>
      </c>
      <c r="K148" s="36" t="str">
        <f t="shared" ca="1" si="13"/>
        <v/>
      </c>
      <c r="L148" s="36" t="str">
        <f t="shared" ca="1" si="14"/>
        <v/>
      </c>
      <c r="Y148" s="20">
        <f t="shared" si="15"/>
        <v>151</v>
      </c>
    </row>
    <row r="149" spans="2:25" ht="15" customHeight="1" x14ac:dyDescent="0.2">
      <c r="B149" s="77" t="str">
        <f>IF(ISTEXT(Pivot!A152),Pivot!A152,B147)</f>
        <v>U.S. &amp; Canada</v>
      </c>
      <c r="C149" s="77" t="str">
        <f>IF(ISTEXT(Pivot!B152),Pivot!B152,C147)</f>
        <v>U.S. &amp; Canada</v>
      </c>
      <c r="D149" s="77" t="str">
        <f>IF(ISTEXT(Pivot!C152),Pivot!C152,D147)</f>
        <v>United States</v>
      </c>
      <c r="E149" s="77" t="str">
        <f>IF(ISTEXT(Pivot!D152),Pivot!D152,E147)</f>
        <v>Dallas</v>
      </c>
      <c r="F149" s="77" t="str">
        <f>IF(ISTEXT(Pivot!E152),Pivot!E152,F147)</f>
        <v>EFM</v>
      </c>
      <c r="G149" s="21" t="str">
        <f ca="1">IF(AND(ISNUMBER(INDIRECT(CONCATENATE("'Pivot'!",ADDRESS($Y149,MATCH(CONCATENATE("Average of ",$G$1),Pivot!$5:$5,0))))),ISNUMBER(INDIRECT(CONCATENATE("'Pivot'!",ADDRESS($Y149,MATCH(CONCATENATE("Average of ",$H$1),Pivot!$5:$5,0))))),ISNUMBER(INDIRECT(CONCATENATE("'Pivot'!",ADDRESS($Y149,MATCH(CONCATENATE("Average of ",$I$1),Pivot!$5:$5,0)))))),INDIRECT(CONCATENATE("'Pivot'!",ADDRESS($Y149,MATCH(CONCATENATE("Average of ",$G$1),Pivot!$5:$5,0))))*4,"")</f>
        <v/>
      </c>
      <c r="H149" s="21" t="str">
        <f ca="1">IF(AND(ISNUMBER(INDIRECT(CONCATENATE("'Pivot'!",ADDRESS($Y149,MATCH(CONCATENATE("Average of ",$H$1),Pivot!$5:$5,0))))),ISNUMBER(INDIRECT(CONCATENATE("'Pivot'!",ADDRESS($Y149,MATCH(CONCATENATE("Average of ",$G$1),Pivot!$5:$5,0))))),ISNUMBER(INDIRECT(CONCATENATE("'Pivot'!",ADDRESS($Y149,MATCH(CONCATENATE("Average of ",$I$1),Pivot!$5:$5,0)))))),INDIRECT(CONCATENATE("'Pivot'!",ADDRESS($Y149,MATCH(CONCATENATE("Average of ",$H$1),Pivot!$5:$5,0))))*$Q$2,"")</f>
        <v/>
      </c>
      <c r="I149" s="161" t="str">
        <f ca="1">IF(AND(ISNUMBER(INDIRECT(CONCATENATE("'Pivot'!",ADDRESS($Y149,MATCH(CONCATENATE("Average of ",$I$1),Pivot!$5:$5,0))))),ISNUMBER(INDIRECT(CONCATENATE("'Pivot'!",ADDRESS($Y149,MATCH(CONCATENATE("Average of ",$G$1),Pivot!$5:$5,0))))),ISNUMBER(INDIRECT(CONCATENATE("'Pivot'!",ADDRESS($Y149,MATCH(CONCATENATE("Average of ",$H$1),Pivot!$5:$5,0)))))),(INDIRECT(CONCATENATE("'Pivot'!",ADDRESS($Y149,MATCH(CONCATENATE("Average of ",$I$1),Pivot!$5:$5,0))))/24),"")</f>
        <v/>
      </c>
      <c r="J149" s="21" t="str">
        <f t="shared" ca="1" si="12"/>
        <v/>
      </c>
      <c r="K149" s="36" t="str">
        <f t="shared" ca="1" si="13"/>
        <v/>
      </c>
      <c r="L149" s="36" t="str">
        <f t="shared" ca="1" si="14"/>
        <v/>
      </c>
      <c r="Y149" s="20">
        <f t="shared" si="15"/>
        <v>152</v>
      </c>
    </row>
    <row r="150" spans="2:25" ht="15" customHeight="1" x14ac:dyDescent="0.2">
      <c r="B150" s="77">
        <f>IF(ISTEXT(Pivot!A153),Pivot!A153,B148)</f>
        <v>0</v>
      </c>
      <c r="C150" s="77">
        <f>IF(ISTEXT(Pivot!B153),Pivot!B153,C148)</f>
        <v>0</v>
      </c>
      <c r="D150" s="77">
        <f>IF(ISTEXT(Pivot!C153),Pivot!C153,D148)</f>
        <v>0</v>
      </c>
      <c r="E150" s="77" t="str">
        <f>IF(ISTEXT(Pivot!D153),Pivot!D153,E148)</f>
        <v>Dallas Total</v>
      </c>
      <c r="F150" s="77" t="str">
        <f>IF(ISTEXT(Pivot!E153),Pivot!E153,F148)</f>
        <v>YEI</v>
      </c>
      <c r="G150" s="21" t="str">
        <f ca="1">IF(AND(ISNUMBER(INDIRECT(CONCATENATE("'Pivot'!",ADDRESS($Y150,MATCH(CONCATENATE("Average of ",$G$1),Pivot!$5:$5,0))))),ISNUMBER(INDIRECT(CONCATENATE("'Pivot'!",ADDRESS($Y150,MATCH(CONCATENATE("Average of ",$H$1),Pivot!$5:$5,0))))),ISNUMBER(INDIRECT(CONCATENATE("'Pivot'!",ADDRESS($Y150,MATCH(CONCATENATE("Average of ",$I$1),Pivot!$5:$5,0)))))),INDIRECT(CONCATENATE("'Pivot'!",ADDRESS($Y150,MATCH(CONCATENATE("Average of ",$G$1),Pivot!$5:$5,0))))*4,"")</f>
        <v/>
      </c>
      <c r="H150" s="21" t="str">
        <f ca="1">IF(AND(ISNUMBER(INDIRECT(CONCATENATE("'Pivot'!",ADDRESS($Y150,MATCH(CONCATENATE("Average of ",$H$1),Pivot!$5:$5,0))))),ISNUMBER(INDIRECT(CONCATENATE("'Pivot'!",ADDRESS($Y150,MATCH(CONCATENATE("Average of ",$G$1),Pivot!$5:$5,0))))),ISNUMBER(INDIRECT(CONCATENATE("'Pivot'!",ADDRESS($Y150,MATCH(CONCATENATE("Average of ",$I$1),Pivot!$5:$5,0)))))),INDIRECT(CONCATENATE("'Pivot'!",ADDRESS($Y150,MATCH(CONCATENATE("Average of ",$H$1),Pivot!$5:$5,0))))*$Q$2,"")</f>
        <v/>
      </c>
      <c r="I150" s="161" t="str">
        <f ca="1">IF(AND(ISNUMBER(INDIRECT(CONCATENATE("'Pivot'!",ADDRESS($Y150,MATCH(CONCATENATE("Average of ",$I$1),Pivot!$5:$5,0))))),ISNUMBER(INDIRECT(CONCATENATE("'Pivot'!",ADDRESS($Y150,MATCH(CONCATENATE("Average of ",$G$1),Pivot!$5:$5,0))))),ISNUMBER(INDIRECT(CONCATENATE("'Pivot'!",ADDRESS($Y150,MATCH(CONCATENATE("Average of ",$H$1),Pivot!$5:$5,0)))))),(INDIRECT(CONCATENATE("'Pivot'!",ADDRESS($Y150,MATCH(CONCATENATE("Average of ",$I$1),Pivot!$5:$5,0))))/24),"")</f>
        <v/>
      </c>
      <c r="J150" s="21" t="str">
        <f t="shared" ca="1" si="12"/>
        <v/>
      </c>
      <c r="K150" s="36" t="str">
        <f t="shared" ca="1" si="13"/>
        <v/>
      </c>
      <c r="L150" s="36" t="str">
        <f t="shared" ca="1" si="14"/>
        <v/>
      </c>
      <c r="Y150" s="20">
        <f t="shared" si="15"/>
        <v>153</v>
      </c>
    </row>
    <row r="151" spans="2:25" ht="15" customHeight="1" x14ac:dyDescent="0.2">
      <c r="B151" s="77" t="str">
        <f>IF(ISTEXT(Pivot!A154),Pivot!A154,B149)</f>
        <v>U.S. &amp; Canada</v>
      </c>
      <c r="C151" s="77" t="str">
        <f>IF(ISTEXT(Pivot!B154),Pivot!B154,C149)</f>
        <v>U.S. &amp; Canada</v>
      </c>
      <c r="D151" s="77" t="str">
        <f>IF(ISTEXT(Pivot!C154),Pivot!C154,D149)</f>
        <v>United States</v>
      </c>
      <c r="E151" s="77" t="str">
        <f>IF(ISTEXT(Pivot!D154),Pivot!D154,E149)</f>
        <v>Dallas</v>
      </c>
      <c r="F151" s="77" t="str">
        <f>IF(ISTEXT(Pivot!E154),Pivot!E154,F149)</f>
        <v>EFM</v>
      </c>
      <c r="G151" s="21" t="str">
        <f ca="1">IF(AND(ISNUMBER(INDIRECT(CONCATENATE("'Pivot'!",ADDRESS($Y151,MATCH(CONCATENATE("Average of ",$G$1),Pivot!$5:$5,0))))),ISNUMBER(INDIRECT(CONCATENATE("'Pivot'!",ADDRESS($Y151,MATCH(CONCATENATE("Average of ",$H$1),Pivot!$5:$5,0))))),ISNUMBER(INDIRECT(CONCATENATE("'Pivot'!",ADDRESS($Y151,MATCH(CONCATENATE("Average of ",$I$1),Pivot!$5:$5,0)))))),INDIRECT(CONCATENATE("'Pivot'!",ADDRESS($Y151,MATCH(CONCATENATE("Average of ",$G$1),Pivot!$5:$5,0))))*4,"")</f>
        <v/>
      </c>
      <c r="H151" s="21" t="str">
        <f ca="1">IF(AND(ISNUMBER(INDIRECT(CONCATENATE("'Pivot'!",ADDRESS($Y151,MATCH(CONCATENATE("Average of ",$H$1),Pivot!$5:$5,0))))),ISNUMBER(INDIRECT(CONCATENATE("'Pivot'!",ADDRESS($Y151,MATCH(CONCATENATE("Average of ",$G$1),Pivot!$5:$5,0))))),ISNUMBER(INDIRECT(CONCATENATE("'Pivot'!",ADDRESS($Y151,MATCH(CONCATENATE("Average of ",$I$1),Pivot!$5:$5,0)))))),INDIRECT(CONCATENATE("'Pivot'!",ADDRESS($Y151,MATCH(CONCATENATE("Average of ",$H$1),Pivot!$5:$5,0))))*$Q$2,"")</f>
        <v/>
      </c>
      <c r="I151" s="161" t="str">
        <f ca="1">IF(AND(ISNUMBER(INDIRECT(CONCATENATE("'Pivot'!",ADDRESS($Y151,MATCH(CONCATENATE("Average of ",$I$1),Pivot!$5:$5,0))))),ISNUMBER(INDIRECT(CONCATENATE("'Pivot'!",ADDRESS($Y151,MATCH(CONCATENATE("Average of ",$G$1),Pivot!$5:$5,0))))),ISNUMBER(INDIRECT(CONCATENATE("'Pivot'!",ADDRESS($Y151,MATCH(CONCATENATE("Average of ",$H$1),Pivot!$5:$5,0)))))),(INDIRECT(CONCATENATE("'Pivot'!",ADDRESS($Y151,MATCH(CONCATENATE("Average of ",$I$1),Pivot!$5:$5,0))))/24),"")</f>
        <v/>
      </c>
      <c r="J151" s="21" t="str">
        <f t="shared" ca="1" si="12"/>
        <v/>
      </c>
      <c r="K151" s="36" t="str">
        <f t="shared" ca="1" si="13"/>
        <v/>
      </c>
      <c r="L151" s="36" t="str">
        <f t="shared" ca="1" si="14"/>
        <v/>
      </c>
      <c r="Y151" s="20">
        <f t="shared" si="15"/>
        <v>154</v>
      </c>
    </row>
    <row r="152" spans="2:25" ht="15" customHeight="1" x14ac:dyDescent="0.2">
      <c r="B152" s="77">
        <f>IF(ISTEXT(Pivot!A155),Pivot!A155,B150)</f>
        <v>0</v>
      </c>
      <c r="C152" s="77">
        <f>IF(ISTEXT(Pivot!B155),Pivot!B155,C150)</f>
        <v>0</v>
      </c>
      <c r="D152" s="77">
        <f>IF(ISTEXT(Pivot!C155),Pivot!C155,D150)</f>
        <v>0</v>
      </c>
      <c r="E152" s="77" t="str">
        <f>IF(ISTEXT(Pivot!D155),Pivot!D155,E150)</f>
        <v>Dallas Total</v>
      </c>
      <c r="F152" s="77" t="str">
        <f>IF(ISTEXT(Pivot!E155),Pivot!E155,F150)</f>
        <v>YEI</v>
      </c>
      <c r="G152" s="21" t="str">
        <f ca="1">IF(AND(ISNUMBER(INDIRECT(CONCATENATE("'Pivot'!",ADDRESS($Y152,MATCH(CONCATENATE("Average of ",$G$1),Pivot!$5:$5,0))))),ISNUMBER(INDIRECT(CONCATENATE("'Pivot'!",ADDRESS($Y152,MATCH(CONCATENATE("Average of ",$H$1),Pivot!$5:$5,0))))),ISNUMBER(INDIRECT(CONCATENATE("'Pivot'!",ADDRESS($Y152,MATCH(CONCATENATE("Average of ",$I$1),Pivot!$5:$5,0)))))),INDIRECT(CONCATENATE("'Pivot'!",ADDRESS($Y152,MATCH(CONCATENATE("Average of ",$G$1),Pivot!$5:$5,0))))*4,"")</f>
        <v/>
      </c>
      <c r="H152" s="21" t="str">
        <f ca="1">IF(AND(ISNUMBER(INDIRECT(CONCATENATE("'Pivot'!",ADDRESS($Y152,MATCH(CONCATENATE("Average of ",$H$1),Pivot!$5:$5,0))))),ISNUMBER(INDIRECT(CONCATENATE("'Pivot'!",ADDRESS($Y152,MATCH(CONCATENATE("Average of ",$G$1),Pivot!$5:$5,0))))),ISNUMBER(INDIRECT(CONCATENATE("'Pivot'!",ADDRESS($Y152,MATCH(CONCATENATE("Average of ",$I$1),Pivot!$5:$5,0)))))),INDIRECT(CONCATENATE("'Pivot'!",ADDRESS($Y152,MATCH(CONCATENATE("Average of ",$H$1),Pivot!$5:$5,0))))*$Q$2,"")</f>
        <v/>
      </c>
      <c r="I152" s="161" t="str">
        <f ca="1">IF(AND(ISNUMBER(INDIRECT(CONCATENATE("'Pivot'!",ADDRESS($Y152,MATCH(CONCATENATE("Average of ",$I$1),Pivot!$5:$5,0))))),ISNUMBER(INDIRECT(CONCATENATE("'Pivot'!",ADDRESS($Y152,MATCH(CONCATENATE("Average of ",$G$1),Pivot!$5:$5,0))))),ISNUMBER(INDIRECT(CONCATENATE("'Pivot'!",ADDRESS($Y152,MATCH(CONCATENATE("Average of ",$H$1),Pivot!$5:$5,0)))))),(INDIRECT(CONCATENATE("'Pivot'!",ADDRESS($Y152,MATCH(CONCATENATE("Average of ",$I$1),Pivot!$5:$5,0))))/24),"")</f>
        <v/>
      </c>
      <c r="J152" s="21" t="str">
        <f t="shared" ca="1" si="12"/>
        <v/>
      </c>
      <c r="K152" s="36" t="str">
        <f t="shared" ca="1" si="13"/>
        <v/>
      </c>
      <c r="L152" s="36" t="str">
        <f t="shared" ca="1" si="14"/>
        <v/>
      </c>
      <c r="Y152" s="20">
        <f t="shared" si="15"/>
        <v>155</v>
      </c>
    </row>
    <row r="153" spans="2:25" ht="15" customHeight="1" x14ac:dyDescent="0.2">
      <c r="B153" s="77" t="str">
        <f>IF(ISTEXT(Pivot!A156),Pivot!A156,B151)</f>
        <v>U.S. &amp; Canada</v>
      </c>
      <c r="C153" s="77" t="str">
        <f>IF(ISTEXT(Pivot!B156),Pivot!B156,C151)</f>
        <v>U.S. &amp; Canada</v>
      </c>
      <c r="D153" s="77" t="str">
        <f>IF(ISTEXT(Pivot!C156),Pivot!C156,D151)</f>
        <v>United States</v>
      </c>
      <c r="E153" s="77" t="str">
        <f>IF(ISTEXT(Pivot!D156),Pivot!D156,E151)</f>
        <v>Dallas</v>
      </c>
      <c r="F153" s="77" t="str">
        <f>IF(ISTEXT(Pivot!E156),Pivot!E156,F151)</f>
        <v>EFM</v>
      </c>
      <c r="G153" s="21" t="str">
        <f ca="1">IF(AND(ISNUMBER(INDIRECT(CONCATENATE("'Pivot'!",ADDRESS($Y153,MATCH(CONCATENATE("Average of ",$G$1),Pivot!$5:$5,0))))),ISNUMBER(INDIRECT(CONCATENATE("'Pivot'!",ADDRESS($Y153,MATCH(CONCATENATE("Average of ",$H$1),Pivot!$5:$5,0))))),ISNUMBER(INDIRECT(CONCATENATE("'Pivot'!",ADDRESS($Y153,MATCH(CONCATENATE("Average of ",$I$1),Pivot!$5:$5,0)))))),INDIRECT(CONCATENATE("'Pivot'!",ADDRESS($Y153,MATCH(CONCATENATE("Average of ",$G$1),Pivot!$5:$5,0))))*4,"")</f>
        <v/>
      </c>
      <c r="H153" s="21" t="str">
        <f ca="1">IF(AND(ISNUMBER(INDIRECT(CONCATENATE("'Pivot'!",ADDRESS($Y153,MATCH(CONCATENATE("Average of ",$H$1),Pivot!$5:$5,0))))),ISNUMBER(INDIRECT(CONCATENATE("'Pivot'!",ADDRESS($Y153,MATCH(CONCATENATE("Average of ",$G$1),Pivot!$5:$5,0))))),ISNUMBER(INDIRECT(CONCATENATE("'Pivot'!",ADDRESS($Y153,MATCH(CONCATENATE("Average of ",$I$1),Pivot!$5:$5,0)))))),INDIRECT(CONCATENATE("'Pivot'!",ADDRESS($Y153,MATCH(CONCATENATE("Average of ",$H$1),Pivot!$5:$5,0))))*$Q$2,"")</f>
        <v/>
      </c>
      <c r="I153" s="161" t="str">
        <f ca="1">IF(AND(ISNUMBER(INDIRECT(CONCATENATE("'Pivot'!",ADDRESS($Y153,MATCH(CONCATENATE("Average of ",$I$1),Pivot!$5:$5,0))))),ISNUMBER(INDIRECT(CONCATENATE("'Pivot'!",ADDRESS($Y153,MATCH(CONCATENATE("Average of ",$G$1),Pivot!$5:$5,0))))),ISNUMBER(INDIRECT(CONCATENATE("'Pivot'!",ADDRESS($Y153,MATCH(CONCATENATE("Average of ",$H$1),Pivot!$5:$5,0)))))),(INDIRECT(CONCATENATE("'Pivot'!",ADDRESS($Y153,MATCH(CONCATENATE("Average of ",$I$1),Pivot!$5:$5,0))))/24),"")</f>
        <v/>
      </c>
      <c r="J153" s="21" t="str">
        <f t="shared" ca="1" si="12"/>
        <v/>
      </c>
      <c r="K153" s="36" t="str">
        <f t="shared" ca="1" si="13"/>
        <v/>
      </c>
      <c r="L153" s="36" t="str">
        <f t="shared" ca="1" si="14"/>
        <v/>
      </c>
      <c r="Y153" s="20">
        <f t="shared" si="15"/>
        <v>156</v>
      </c>
    </row>
    <row r="154" spans="2:25" ht="15" customHeight="1" x14ac:dyDescent="0.2">
      <c r="B154" s="77">
        <f>IF(ISTEXT(Pivot!A157),Pivot!A157,B152)</f>
        <v>0</v>
      </c>
      <c r="C154" s="77">
        <f>IF(ISTEXT(Pivot!B157),Pivot!B157,C152)</f>
        <v>0</v>
      </c>
      <c r="D154" s="77">
        <f>IF(ISTEXT(Pivot!C157),Pivot!C157,D152)</f>
        <v>0</v>
      </c>
      <c r="E154" s="77" t="str">
        <f>IF(ISTEXT(Pivot!D157),Pivot!D157,E152)</f>
        <v>Dallas Total</v>
      </c>
      <c r="F154" s="77" t="str">
        <f>IF(ISTEXT(Pivot!E157),Pivot!E157,F152)</f>
        <v>YEI</v>
      </c>
      <c r="G154" s="21" t="str">
        <f ca="1">IF(AND(ISNUMBER(INDIRECT(CONCATENATE("'Pivot'!",ADDRESS($Y154,MATCH(CONCATENATE("Average of ",$G$1),Pivot!$5:$5,0))))),ISNUMBER(INDIRECT(CONCATENATE("'Pivot'!",ADDRESS($Y154,MATCH(CONCATENATE("Average of ",$H$1),Pivot!$5:$5,0))))),ISNUMBER(INDIRECT(CONCATENATE("'Pivot'!",ADDRESS($Y154,MATCH(CONCATENATE("Average of ",$I$1),Pivot!$5:$5,0)))))),INDIRECT(CONCATENATE("'Pivot'!",ADDRESS($Y154,MATCH(CONCATENATE("Average of ",$G$1),Pivot!$5:$5,0))))*4,"")</f>
        <v/>
      </c>
      <c r="H154" s="21" t="str">
        <f ca="1">IF(AND(ISNUMBER(INDIRECT(CONCATENATE("'Pivot'!",ADDRESS($Y154,MATCH(CONCATENATE("Average of ",$H$1),Pivot!$5:$5,0))))),ISNUMBER(INDIRECT(CONCATENATE("'Pivot'!",ADDRESS($Y154,MATCH(CONCATENATE("Average of ",$G$1),Pivot!$5:$5,0))))),ISNUMBER(INDIRECT(CONCATENATE("'Pivot'!",ADDRESS($Y154,MATCH(CONCATENATE("Average of ",$I$1),Pivot!$5:$5,0)))))),INDIRECT(CONCATENATE("'Pivot'!",ADDRESS($Y154,MATCH(CONCATENATE("Average of ",$H$1),Pivot!$5:$5,0))))*$Q$2,"")</f>
        <v/>
      </c>
      <c r="I154" s="161" t="str">
        <f ca="1">IF(AND(ISNUMBER(INDIRECT(CONCATENATE("'Pivot'!",ADDRESS($Y154,MATCH(CONCATENATE("Average of ",$I$1),Pivot!$5:$5,0))))),ISNUMBER(INDIRECT(CONCATENATE("'Pivot'!",ADDRESS($Y154,MATCH(CONCATENATE("Average of ",$G$1),Pivot!$5:$5,0))))),ISNUMBER(INDIRECT(CONCATENATE("'Pivot'!",ADDRESS($Y154,MATCH(CONCATENATE("Average of ",$H$1),Pivot!$5:$5,0)))))),(INDIRECT(CONCATENATE("'Pivot'!",ADDRESS($Y154,MATCH(CONCATENATE("Average of ",$I$1),Pivot!$5:$5,0))))/24),"")</f>
        <v/>
      </c>
      <c r="J154" s="21" t="str">
        <f t="shared" ca="1" si="12"/>
        <v/>
      </c>
      <c r="K154" s="36" t="str">
        <f t="shared" ca="1" si="13"/>
        <v/>
      </c>
      <c r="L154" s="36" t="str">
        <f t="shared" ca="1" si="14"/>
        <v/>
      </c>
      <c r="Y154" s="20">
        <f t="shared" si="15"/>
        <v>157</v>
      </c>
    </row>
    <row r="155" spans="2:25" ht="15" customHeight="1" x14ac:dyDescent="0.2">
      <c r="B155" s="77" t="str">
        <f>IF(ISTEXT(Pivot!A158),Pivot!A158,B153)</f>
        <v>U.S. &amp; Canada</v>
      </c>
      <c r="C155" s="77" t="str">
        <f>IF(ISTEXT(Pivot!B158),Pivot!B158,C153)</f>
        <v>U.S. &amp; Canada</v>
      </c>
      <c r="D155" s="77" t="str">
        <f>IF(ISTEXT(Pivot!C158),Pivot!C158,D153)</f>
        <v>United States</v>
      </c>
      <c r="E155" s="77" t="str">
        <f>IF(ISTEXT(Pivot!D158),Pivot!D158,E153)</f>
        <v>Dallas</v>
      </c>
      <c r="F155" s="77" t="str">
        <f>IF(ISTEXT(Pivot!E158),Pivot!E158,F153)</f>
        <v>EFM</v>
      </c>
      <c r="G155" s="21" t="str">
        <f ca="1">IF(AND(ISNUMBER(INDIRECT(CONCATENATE("'Pivot'!",ADDRESS($Y155,MATCH(CONCATENATE("Average of ",$G$1),Pivot!$5:$5,0))))),ISNUMBER(INDIRECT(CONCATENATE("'Pivot'!",ADDRESS($Y155,MATCH(CONCATENATE("Average of ",$H$1),Pivot!$5:$5,0))))),ISNUMBER(INDIRECT(CONCATENATE("'Pivot'!",ADDRESS($Y155,MATCH(CONCATENATE("Average of ",$I$1),Pivot!$5:$5,0)))))),INDIRECT(CONCATENATE("'Pivot'!",ADDRESS($Y155,MATCH(CONCATENATE("Average of ",$G$1),Pivot!$5:$5,0))))*4,"")</f>
        <v/>
      </c>
      <c r="H155" s="21" t="str">
        <f ca="1">IF(AND(ISNUMBER(INDIRECT(CONCATENATE("'Pivot'!",ADDRESS($Y155,MATCH(CONCATENATE("Average of ",$H$1),Pivot!$5:$5,0))))),ISNUMBER(INDIRECT(CONCATENATE("'Pivot'!",ADDRESS($Y155,MATCH(CONCATENATE("Average of ",$G$1),Pivot!$5:$5,0))))),ISNUMBER(INDIRECT(CONCATENATE("'Pivot'!",ADDRESS($Y155,MATCH(CONCATENATE("Average of ",$I$1),Pivot!$5:$5,0)))))),INDIRECT(CONCATENATE("'Pivot'!",ADDRESS($Y155,MATCH(CONCATENATE("Average of ",$H$1),Pivot!$5:$5,0))))*$Q$2,"")</f>
        <v/>
      </c>
      <c r="I155" s="161" t="str">
        <f ca="1">IF(AND(ISNUMBER(INDIRECT(CONCATENATE("'Pivot'!",ADDRESS($Y155,MATCH(CONCATENATE("Average of ",$I$1),Pivot!$5:$5,0))))),ISNUMBER(INDIRECT(CONCATENATE("'Pivot'!",ADDRESS($Y155,MATCH(CONCATENATE("Average of ",$G$1),Pivot!$5:$5,0))))),ISNUMBER(INDIRECT(CONCATENATE("'Pivot'!",ADDRESS($Y155,MATCH(CONCATENATE("Average of ",$H$1),Pivot!$5:$5,0)))))),(INDIRECT(CONCATENATE("'Pivot'!",ADDRESS($Y155,MATCH(CONCATENATE("Average of ",$I$1),Pivot!$5:$5,0))))/24),"")</f>
        <v/>
      </c>
      <c r="J155" s="21" t="str">
        <f t="shared" ca="1" si="12"/>
        <v/>
      </c>
      <c r="K155" s="36" t="str">
        <f t="shared" ca="1" si="13"/>
        <v/>
      </c>
      <c r="L155" s="36" t="str">
        <f t="shared" ca="1" si="14"/>
        <v/>
      </c>
      <c r="Y155" s="20">
        <f t="shared" si="15"/>
        <v>158</v>
      </c>
    </row>
    <row r="156" spans="2:25" ht="15" customHeight="1" x14ac:dyDescent="0.2">
      <c r="B156" s="77">
        <f>IF(ISTEXT(Pivot!A159),Pivot!A159,B154)</f>
        <v>0</v>
      </c>
      <c r="C156" s="77">
        <f>IF(ISTEXT(Pivot!B159),Pivot!B159,C154)</f>
        <v>0</v>
      </c>
      <c r="D156" s="77">
        <f>IF(ISTEXT(Pivot!C159),Pivot!C159,D154)</f>
        <v>0</v>
      </c>
      <c r="E156" s="77" t="str">
        <f>IF(ISTEXT(Pivot!D159),Pivot!D159,E154)</f>
        <v>Dallas Total</v>
      </c>
      <c r="F156" s="77" t="str">
        <f>IF(ISTEXT(Pivot!E159),Pivot!E159,F154)</f>
        <v>YEI</v>
      </c>
      <c r="G156" s="21" t="str">
        <f ca="1">IF(AND(ISNUMBER(INDIRECT(CONCATENATE("'Pivot'!",ADDRESS($Y156,MATCH(CONCATENATE("Average of ",$G$1),Pivot!$5:$5,0))))),ISNUMBER(INDIRECT(CONCATENATE("'Pivot'!",ADDRESS($Y156,MATCH(CONCATENATE("Average of ",$H$1),Pivot!$5:$5,0))))),ISNUMBER(INDIRECT(CONCATENATE("'Pivot'!",ADDRESS($Y156,MATCH(CONCATENATE("Average of ",$I$1),Pivot!$5:$5,0)))))),INDIRECT(CONCATENATE("'Pivot'!",ADDRESS($Y156,MATCH(CONCATENATE("Average of ",$G$1),Pivot!$5:$5,0))))*4,"")</f>
        <v/>
      </c>
      <c r="H156" s="21" t="str">
        <f ca="1">IF(AND(ISNUMBER(INDIRECT(CONCATENATE("'Pivot'!",ADDRESS($Y156,MATCH(CONCATENATE("Average of ",$H$1),Pivot!$5:$5,0))))),ISNUMBER(INDIRECT(CONCATENATE("'Pivot'!",ADDRESS($Y156,MATCH(CONCATENATE("Average of ",$G$1),Pivot!$5:$5,0))))),ISNUMBER(INDIRECT(CONCATENATE("'Pivot'!",ADDRESS($Y156,MATCH(CONCATENATE("Average of ",$I$1),Pivot!$5:$5,0)))))),INDIRECT(CONCATENATE("'Pivot'!",ADDRESS($Y156,MATCH(CONCATENATE("Average of ",$H$1),Pivot!$5:$5,0))))*$Q$2,"")</f>
        <v/>
      </c>
      <c r="I156" s="161" t="str">
        <f ca="1">IF(AND(ISNUMBER(INDIRECT(CONCATENATE("'Pivot'!",ADDRESS($Y156,MATCH(CONCATENATE("Average of ",$I$1),Pivot!$5:$5,0))))),ISNUMBER(INDIRECT(CONCATENATE("'Pivot'!",ADDRESS($Y156,MATCH(CONCATENATE("Average of ",$G$1),Pivot!$5:$5,0))))),ISNUMBER(INDIRECT(CONCATENATE("'Pivot'!",ADDRESS($Y156,MATCH(CONCATENATE("Average of ",$H$1),Pivot!$5:$5,0)))))),(INDIRECT(CONCATENATE("'Pivot'!",ADDRESS($Y156,MATCH(CONCATENATE("Average of ",$I$1),Pivot!$5:$5,0))))/24),"")</f>
        <v/>
      </c>
      <c r="J156" s="21" t="str">
        <f t="shared" ca="1" si="12"/>
        <v/>
      </c>
      <c r="K156" s="36" t="str">
        <f t="shared" ca="1" si="13"/>
        <v/>
      </c>
      <c r="L156" s="36" t="str">
        <f t="shared" ca="1" si="14"/>
        <v/>
      </c>
      <c r="Y156" s="20">
        <f t="shared" si="15"/>
        <v>159</v>
      </c>
    </row>
    <row r="157" spans="2:25" ht="15" customHeight="1" x14ac:dyDescent="0.2">
      <c r="B157" s="77" t="str">
        <f>IF(ISTEXT(Pivot!A160),Pivot!A160,B155)</f>
        <v>U.S. &amp; Canada</v>
      </c>
      <c r="C157" s="77" t="str">
        <f>IF(ISTEXT(Pivot!B160),Pivot!B160,C155)</f>
        <v>U.S. &amp; Canada</v>
      </c>
      <c r="D157" s="77" t="str">
        <f>IF(ISTEXT(Pivot!C160),Pivot!C160,D155)</f>
        <v>United States</v>
      </c>
      <c r="E157" s="77" t="str">
        <f>IF(ISTEXT(Pivot!D160),Pivot!D160,E155)</f>
        <v>Dallas</v>
      </c>
      <c r="F157" s="77" t="str">
        <f>IF(ISTEXT(Pivot!E160),Pivot!E160,F155)</f>
        <v>EFM</v>
      </c>
      <c r="G157" s="21" t="str">
        <f ca="1">IF(AND(ISNUMBER(INDIRECT(CONCATENATE("'Pivot'!",ADDRESS($Y157,MATCH(CONCATENATE("Average of ",$G$1),Pivot!$5:$5,0))))),ISNUMBER(INDIRECT(CONCATENATE("'Pivot'!",ADDRESS($Y157,MATCH(CONCATENATE("Average of ",$H$1),Pivot!$5:$5,0))))),ISNUMBER(INDIRECT(CONCATENATE("'Pivot'!",ADDRESS($Y157,MATCH(CONCATENATE("Average of ",$I$1),Pivot!$5:$5,0)))))),INDIRECT(CONCATENATE("'Pivot'!",ADDRESS($Y157,MATCH(CONCATENATE("Average of ",$G$1),Pivot!$5:$5,0))))*4,"")</f>
        <v/>
      </c>
      <c r="H157" s="21" t="str">
        <f ca="1">IF(AND(ISNUMBER(INDIRECT(CONCATENATE("'Pivot'!",ADDRESS($Y157,MATCH(CONCATENATE("Average of ",$H$1),Pivot!$5:$5,0))))),ISNUMBER(INDIRECT(CONCATENATE("'Pivot'!",ADDRESS($Y157,MATCH(CONCATENATE("Average of ",$G$1),Pivot!$5:$5,0))))),ISNUMBER(INDIRECT(CONCATENATE("'Pivot'!",ADDRESS($Y157,MATCH(CONCATENATE("Average of ",$I$1),Pivot!$5:$5,0)))))),INDIRECT(CONCATENATE("'Pivot'!",ADDRESS($Y157,MATCH(CONCATENATE("Average of ",$H$1),Pivot!$5:$5,0))))*$Q$2,"")</f>
        <v/>
      </c>
      <c r="I157" s="161" t="str">
        <f ca="1">IF(AND(ISNUMBER(INDIRECT(CONCATENATE("'Pivot'!",ADDRESS($Y157,MATCH(CONCATENATE("Average of ",$I$1),Pivot!$5:$5,0))))),ISNUMBER(INDIRECT(CONCATENATE("'Pivot'!",ADDRESS($Y157,MATCH(CONCATENATE("Average of ",$G$1),Pivot!$5:$5,0))))),ISNUMBER(INDIRECT(CONCATENATE("'Pivot'!",ADDRESS($Y157,MATCH(CONCATENATE("Average of ",$H$1),Pivot!$5:$5,0)))))),(INDIRECT(CONCATENATE("'Pivot'!",ADDRESS($Y157,MATCH(CONCATENATE("Average of ",$I$1),Pivot!$5:$5,0))))/24),"")</f>
        <v/>
      </c>
      <c r="J157" s="21" t="str">
        <f t="shared" ca="1" si="12"/>
        <v/>
      </c>
      <c r="K157" s="36" t="str">
        <f t="shared" ca="1" si="13"/>
        <v/>
      </c>
      <c r="L157" s="36" t="str">
        <f t="shared" ca="1" si="14"/>
        <v/>
      </c>
      <c r="Y157" s="20">
        <f t="shared" si="15"/>
        <v>160</v>
      </c>
    </row>
    <row r="158" spans="2:25" ht="15" customHeight="1" x14ac:dyDescent="0.2">
      <c r="B158" s="77">
        <f>IF(ISTEXT(Pivot!A161),Pivot!A161,B156)</f>
        <v>0</v>
      </c>
      <c r="C158" s="77">
        <f>IF(ISTEXT(Pivot!B161),Pivot!B161,C156)</f>
        <v>0</v>
      </c>
      <c r="D158" s="77">
        <f>IF(ISTEXT(Pivot!C161),Pivot!C161,D156)</f>
        <v>0</v>
      </c>
      <c r="E158" s="77" t="str">
        <f>IF(ISTEXT(Pivot!D161),Pivot!D161,E156)</f>
        <v>Dallas Total</v>
      </c>
      <c r="F158" s="77" t="str">
        <f>IF(ISTEXT(Pivot!E161),Pivot!E161,F156)</f>
        <v>YEI</v>
      </c>
      <c r="G158" s="21" t="str">
        <f ca="1">IF(AND(ISNUMBER(INDIRECT(CONCATENATE("'Pivot'!",ADDRESS($Y158,MATCH(CONCATENATE("Average of ",$G$1),Pivot!$5:$5,0))))),ISNUMBER(INDIRECT(CONCATENATE("'Pivot'!",ADDRESS($Y158,MATCH(CONCATENATE("Average of ",$H$1),Pivot!$5:$5,0))))),ISNUMBER(INDIRECT(CONCATENATE("'Pivot'!",ADDRESS($Y158,MATCH(CONCATENATE("Average of ",$I$1),Pivot!$5:$5,0)))))),INDIRECT(CONCATENATE("'Pivot'!",ADDRESS($Y158,MATCH(CONCATENATE("Average of ",$G$1),Pivot!$5:$5,0))))*4,"")</f>
        <v/>
      </c>
      <c r="H158" s="21" t="str">
        <f ca="1">IF(AND(ISNUMBER(INDIRECT(CONCATENATE("'Pivot'!",ADDRESS($Y158,MATCH(CONCATENATE("Average of ",$H$1),Pivot!$5:$5,0))))),ISNUMBER(INDIRECT(CONCATENATE("'Pivot'!",ADDRESS($Y158,MATCH(CONCATENATE("Average of ",$G$1),Pivot!$5:$5,0))))),ISNUMBER(INDIRECT(CONCATENATE("'Pivot'!",ADDRESS($Y158,MATCH(CONCATENATE("Average of ",$I$1),Pivot!$5:$5,0)))))),INDIRECT(CONCATENATE("'Pivot'!",ADDRESS($Y158,MATCH(CONCATENATE("Average of ",$H$1),Pivot!$5:$5,0))))*$Q$2,"")</f>
        <v/>
      </c>
      <c r="I158" s="161" t="str">
        <f ca="1">IF(AND(ISNUMBER(INDIRECT(CONCATENATE("'Pivot'!",ADDRESS($Y158,MATCH(CONCATENATE("Average of ",$I$1),Pivot!$5:$5,0))))),ISNUMBER(INDIRECT(CONCATENATE("'Pivot'!",ADDRESS($Y158,MATCH(CONCATENATE("Average of ",$G$1),Pivot!$5:$5,0))))),ISNUMBER(INDIRECT(CONCATENATE("'Pivot'!",ADDRESS($Y158,MATCH(CONCATENATE("Average of ",$H$1),Pivot!$5:$5,0)))))),(INDIRECT(CONCATENATE("'Pivot'!",ADDRESS($Y158,MATCH(CONCATENATE("Average of ",$I$1),Pivot!$5:$5,0))))/24),"")</f>
        <v/>
      </c>
      <c r="J158" s="21" t="str">
        <f t="shared" ca="1" si="12"/>
        <v/>
      </c>
      <c r="K158" s="36" t="str">
        <f t="shared" ca="1" si="13"/>
        <v/>
      </c>
      <c r="L158" s="36" t="str">
        <f t="shared" ca="1" si="14"/>
        <v/>
      </c>
      <c r="Y158" s="20">
        <f t="shared" si="15"/>
        <v>161</v>
      </c>
    </row>
    <row r="159" spans="2:25" ht="15" customHeight="1" x14ac:dyDescent="0.2">
      <c r="B159" s="77" t="str">
        <f>IF(ISTEXT(Pivot!A162),Pivot!A162,B157)</f>
        <v>U.S. &amp; Canada</v>
      </c>
      <c r="C159" s="77" t="str">
        <f>IF(ISTEXT(Pivot!B162),Pivot!B162,C157)</f>
        <v>U.S. &amp; Canada</v>
      </c>
      <c r="D159" s="77" t="str">
        <f>IF(ISTEXT(Pivot!C162),Pivot!C162,D157)</f>
        <v>United States</v>
      </c>
      <c r="E159" s="77" t="str">
        <f>IF(ISTEXT(Pivot!D162),Pivot!D162,E157)</f>
        <v>Dallas</v>
      </c>
      <c r="F159" s="77" t="str">
        <f>IF(ISTEXT(Pivot!E162),Pivot!E162,F157)</f>
        <v>EFM</v>
      </c>
      <c r="G159" s="21" t="str">
        <f ca="1">IF(AND(ISNUMBER(INDIRECT(CONCATENATE("'Pivot'!",ADDRESS($Y159,MATCH(CONCATENATE("Average of ",$G$1),Pivot!$5:$5,0))))),ISNUMBER(INDIRECT(CONCATENATE("'Pivot'!",ADDRESS($Y159,MATCH(CONCATENATE("Average of ",$H$1),Pivot!$5:$5,0))))),ISNUMBER(INDIRECT(CONCATENATE("'Pivot'!",ADDRESS($Y159,MATCH(CONCATENATE("Average of ",$I$1),Pivot!$5:$5,0)))))),INDIRECT(CONCATENATE("'Pivot'!",ADDRESS($Y159,MATCH(CONCATENATE("Average of ",$G$1),Pivot!$5:$5,0))))*4,"")</f>
        <v/>
      </c>
      <c r="H159" s="21" t="str">
        <f ca="1">IF(AND(ISNUMBER(INDIRECT(CONCATENATE("'Pivot'!",ADDRESS($Y159,MATCH(CONCATENATE("Average of ",$H$1),Pivot!$5:$5,0))))),ISNUMBER(INDIRECT(CONCATENATE("'Pivot'!",ADDRESS($Y159,MATCH(CONCATENATE("Average of ",$G$1),Pivot!$5:$5,0))))),ISNUMBER(INDIRECT(CONCATENATE("'Pivot'!",ADDRESS($Y159,MATCH(CONCATENATE("Average of ",$I$1),Pivot!$5:$5,0)))))),INDIRECT(CONCATENATE("'Pivot'!",ADDRESS($Y159,MATCH(CONCATENATE("Average of ",$H$1),Pivot!$5:$5,0))))*$Q$2,"")</f>
        <v/>
      </c>
      <c r="I159" s="161" t="str">
        <f ca="1">IF(AND(ISNUMBER(INDIRECT(CONCATENATE("'Pivot'!",ADDRESS($Y159,MATCH(CONCATENATE("Average of ",$I$1),Pivot!$5:$5,0))))),ISNUMBER(INDIRECT(CONCATENATE("'Pivot'!",ADDRESS($Y159,MATCH(CONCATENATE("Average of ",$G$1),Pivot!$5:$5,0))))),ISNUMBER(INDIRECT(CONCATENATE("'Pivot'!",ADDRESS($Y159,MATCH(CONCATENATE("Average of ",$H$1),Pivot!$5:$5,0)))))),(INDIRECT(CONCATENATE("'Pivot'!",ADDRESS($Y159,MATCH(CONCATENATE("Average of ",$I$1),Pivot!$5:$5,0))))/24),"")</f>
        <v/>
      </c>
      <c r="J159" s="21" t="str">
        <f t="shared" ca="1" si="12"/>
        <v/>
      </c>
      <c r="K159" s="36" t="str">
        <f t="shared" ca="1" si="13"/>
        <v/>
      </c>
      <c r="L159" s="36" t="str">
        <f t="shared" ca="1" si="14"/>
        <v/>
      </c>
      <c r="Y159" s="20">
        <f t="shared" si="15"/>
        <v>162</v>
      </c>
    </row>
    <row r="160" spans="2:25" ht="15" customHeight="1" x14ac:dyDescent="0.2">
      <c r="B160" s="77">
        <f>IF(ISTEXT(Pivot!A163),Pivot!A163,B158)</f>
        <v>0</v>
      </c>
      <c r="C160" s="77">
        <f>IF(ISTEXT(Pivot!B163),Pivot!B163,C158)</f>
        <v>0</v>
      </c>
      <c r="D160" s="77">
        <f>IF(ISTEXT(Pivot!C163),Pivot!C163,D158)</f>
        <v>0</v>
      </c>
      <c r="E160" s="77" t="str">
        <f>IF(ISTEXT(Pivot!D163),Pivot!D163,E158)</f>
        <v>Dallas Total</v>
      </c>
      <c r="F160" s="77" t="str">
        <f>IF(ISTEXT(Pivot!E163),Pivot!E163,F158)</f>
        <v>YEI</v>
      </c>
      <c r="G160" s="21" t="str">
        <f ca="1">IF(AND(ISNUMBER(INDIRECT(CONCATENATE("'Pivot'!",ADDRESS($Y160,MATCH(CONCATENATE("Average of ",$G$1),Pivot!$5:$5,0))))),ISNUMBER(INDIRECT(CONCATENATE("'Pivot'!",ADDRESS($Y160,MATCH(CONCATENATE("Average of ",$H$1),Pivot!$5:$5,0))))),ISNUMBER(INDIRECT(CONCATENATE("'Pivot'!",ADDRESS($Y160,MATCH(CONCATENATE("Average of ",$I$1),Pivot!$5:$5,0)))))),INDIRECT(CONCATENATE("'Pivot'!",ADDRESS($Y160,MATCH(CONCATENATE("Average of ",$G$1),Pivot!$5:$5,0))))*4,"")</f>
        <v/>
      </c>
      <c r="H160" s="21" t="str">
        <f ca="1">IF(AND(ISNUMBER(INDIRECT(CONCATENATE("'Pivot'!",ADDRESS($Y160,MATCH(CONCATENATE("Average of ",$H$1),Pivot!$5:$5,0))))),ISNUMBER(INDIRECT(CONCATENATE("'Pivot'!",ADDRESS($Y160,MATCH(CONCATENATE("Average of ",$G$1),Pivot!$5:$5,0))))),ISNUMBER(INDIRECT(CONCATENATE("'Pivot'!",ADDRESS($Y160,MATCH(CONCATENATE("Average of ",$I$1),Pivot!$5:$5,0)))))),INDIRECT(CONCATENATE("'Pivot'!",ADDRESS($Y160,MATCH(CONCATENATE("Average of ",$H$1),Pivot!$5:$5,0))))*$Q$2,"")</f>
        <v/>
      </c>
      <c r="I160" s="161" t="str">
        <f ca="1">IF(AND(ISNUMBER(INDIRECT(CONCATENATE("'Pivot'!",ADDRESS($Y160,MATCH(CONCATENATE("Average of ",$I$1),Pivot!$5:$5,0))))),ISNUMBER(INDIRECT(CONCATENATE("'Pivot'!",ADDRESS($Y160,MATCH(CONCATENATE("Average of ",$G$1),Pivot!$5:$5,0))))),ISNUMBER(INDIRECT(CONCATENATE("'Pivot'!",ADDRESS($Y160,MATCH(CONCATENATE("Average of ",$H$1),Pivot!$5:$5,0)))))),(INDIRECT(CONCATENATE("'Pivot'!",ADDRESS($Y160,MATCH(CONCATENATE("Average of ",$I$1),Pivot!$5:$5,0))))/24),"")</f>
        <v/>
      </c>
      <c r="J160" s="21" t="str">
        <f t="shared" ca="1" si="12"/>
        <v/>
      </c>
      <c r="K160" s="36" t="str">
        <f t="shared" ca="1" si="13"/>
        <v/>
      </c>
      <c r="L160" s="36" t="str">
        <f t="shared" ca="1" si="14"/>
        <v/>
      </c>
      <c r="Y160" s="20">
        <f t="shared" si="15"/>
        <v>163</v>
      </c>
    </row>
    <row r="161" spans="2:25" ht="15" customHeight="1" x14ac:dyDescent="0.2">
      <c r="B161" s="77" t="str">
        <f>IF(ISTEXT(Pivot!A164),Pivot!A164,B159)</f>
        <v>U.S. &amp; Canada</v>
      </c>
      <c r="C161" s="77" t="str">
        <f>IF(ISTEXT(Pivot!B164),Pivot!B164,C159)</f>
        <v>U.S. &amp; Canada</v>
      </c>
      <c r="D161" s="77" t="str">
        <f>IF(ISTEXT(Pivot!C164),Pivot!C164,D159)</f>
        <v>United States</v>
      </c>
      <c r="E161" s="77" t="str">
        <f>IF(ISTEXT(Pivot!D164),Pivot!D164,E159)</f>
        <v>Dallas</v>
      </c>
      <c r="F161" s="77" t="str">
        <f>IF(ISTEXT(Pivot!E164),Pivot!E164,F159)</f>
        <v>EFM</v>
      </c>
      <c r="G161" s="21" t="str">
        <f ca="1">IF(AND(ISNUMBER(INDIRECT(CONCATENATE("'Pivot'!",ADDRESS($Y161,MATCH(CONCATENATE("Average of ",$G$1),Pivot!$5:$5,0))))),ISNUMBER(INDIRECT(CONCATENATE("'Pivot'!",ADDRESS($Y161,MATCH(CONCATENATE("Average of ",$H$1),Pivot!$5:$5,0))))),ISNUMBER(INDIRECT(CONCATENATE("'Pivot'!",ADDRESS($Y161,MATCH(CONCATENATE("Average of ",$I$1),Pivot!$5:$5,0)))))),INDIRECT(CONCATENATE("'Pivot'!",ADDRESS($Y161,MATCH(CONCATENATE("Average of ",$G$1),Pivot!$5:$5,0))))*4,"")</f>
        <v/>
      </c>
      <c r="H161" s="21" t="str">
        <f ca="1">IF(AND(ISNUMBER(INDIRECT(CONCATENATE("'Pivot'!",ADDRESS($Y161,MATCH(CONCATENATE("Average of ",$H$1),Pivot!$5:$5,0))))),ISNUMBER(INDIRECT(CONCATENATE("'Pivot'!",ADDRESS($Y161,MATCH(CONCATENATE("Average of ",$G$1),Pivot!$5:$5,0))))),ISNUMBER(INDIRECT(CONCATENATE("'Pivot'!",ADDRESS($Y161,MATCH(CONCATENATE("Average of ",$I$1),Pivot!$5:$5,0)))))),INDIRECT(CONCATENATE("'Pivot'!",ADDRESS($Y161,MATCH(CONCATENATE("Average of ",$H$1),Pivot!$5:$5,0))))*$Q$2,"")</f>
        <v/>
      </c>
      <c r="I161" s="161" t="str">
        <f ca="1">IF(AND(ISNUMBER(INDIRECT(CONCATENATE("'Pivot'!",ADDRESS($Y161,MATCH(CONCATENATE("Average of ",$I$1),Pivot!$5:$5,0))))),ISNUMBER(INDIRECT(CONCATENATE("'Pivot'!",ADDRESS($Y161,MATCH(CONCATENATE("Average of ",$G$1),Pivot!$5:$5,0))))),ISNUMBER(INDIRECT(CONCATENATE("'Pivot'!",ADDRESS($Y161,MATCH(CONCATENATE("Average of ",$H$1),Pivot!$5:$5,0)))))),(INDIRECT(CONCATENATE("'Pivot'!",ADDRESS($Y161,MATCH(CONCATENATE("Average of ",$I$1),Pivot!$5:$5,0))))/24),"")</f>
        <v/>
      </c>
      <c r="J161" s="21" t="str">
        <f t="shared" ca="1" si="12"/>
        <v/>
      </c>
      <c r="K161" s="36" t="str">
        <f t="shared" ca="1" si="13"/>
        <v/>
      </c>
      <c r="L161" s="36" t="str">
        <f t="shared" ca="1" si="14"/>
        <v/>
      </c>
      <c r="Y161" s="20">
        <f t="shared" si="15"/>
        <v>164</v>
      </c>
    </row>
    <row r="162" spans="2:25" ht="15" customHeight="1" x14ac:dyDescent="0.2">
      <c r="B162" s="77">
        <f>IF(ISTEXT(Pivot!A165),Pivot!A165,B160)</f>
        <v>0</v>
      </c>
      <c r="C162" s="77">
        <f>IF(ISTEXT(Pivot!B165),Pivot!B165,C160)</f>
        <v>0</v>
      </c>
      <c r="D162" s="77">
        <f>IF(ISTEXT(Pivot!C165),Pivot!C165,D160)</f>
        <v>0</v>
      </c>
      <c r="E162" s="77" t="str">
        <f>IF(ISTEXT(Pivot!D165),Pivot!D165,E160)</f>
        <v>Dallas Total</v>
      </c>
      <c r="F162" s="77" t="str">
        <f>IF(ISTEXT(Pivot!E165),Pivot!E165,F160)</f>
        <v>YEI</v>
      </c>
      <c r="G162" s="21" t="str">
        <f ca="1">IF(AND(ISNUMBER(INDIRECT(CONCATENATE("'Pivot'!",ADDRESS($Y162,MATCH(CONCATENATE("Average of ",$G$1),Pivot!$5:$5,0))))),ISNUMBER(INDIRECT(CONCATENATE("'Pivot'!",ADDRESS($Y162,MATCH(CONCATENATE("Average of ",$H$1),Pivot!$5:$5,0))))),ISNUMBER(INDIRECT(CONCATENATE("'Pivot'!",ADDRESS($Y162,MATCH(CONCATENATE("Average of ",$I$1),Pivot!$5:$5,0)))))),INDIRECT(CONCATENATE("'Pivot'!",ADDRESS($Y162,MATCH(CONCATENATE("Average of ",$G$1),Pivot!$5:$5,0))))*4,"")</f>
        <v/>
      </c>
      <c r="H162" s="21" t="str">
        <f ca="1">IF(AND(ISNUMBER(INDIRECT(CONCATENATE("'Pivot'!",ADDRESS($Y162,MATCH(CONCATENATE("Average of ",$H$1),Pivot!$5:$5,0))))),ISNUMBER(INDIRECT(CONCATENATE("'Pivot'!",ADDRESS($Y162,MATCH(CONCATENATE("Average of ",$G$1),Pivot!$5:$5,0))))),ISNUMBER(INDIRECT(CONCATENATE("'Pivot'!",ADDRESS($Y162,MATCH(CONCATENATE("Average of ",$I$1),Pivot!$5:$5,0)))))),INDIRECT(CONCATENATE("'Pivot'!",ADDRESS($Y162,MATCH(CONCATENATE("Average of ",$H$1),Pivot!$5:$5,0))))*$Q$2,"")</f>
        <v/>
      </c>
      <c r="I162" s="161" t="str">
        <f ca="1">IF(AND(ISNUMBER(INDIRECT(CONCATENATE("'Pivot'!",ADDRESS($Y162,MATCH(CONCATENATE("Average of ",$I$1),Pivot!$5:$5,0))))),ISNUMBER(INDIRECT(CONCATENATE("'Pivot'!",ADDRESS($Y162,MATCH(CONCATENATE("Average of ",$G$1),Pivot!$5:$5,0))))),ISNUMBER(INDIRECT(CONCATENATE("'Pivot'!",ADDRESS($Y162,MATCH(CONCATENATE("Average of ",$H$1),Pivot!$5:$5,0)))))),(INDIRECT(CONCATENATE("'Pivot'!",ADDRESS($Y162,MATCH(CONCATENATE("Average of ",$I$1),Pivot!$5:$5,0))))/24),"")</f>
        <v/>
      </c>
      <c r="J162" s="21" t="str">
        <f t="shared" ca="1" si="12"/>
        <v/>
      </c>
      <c r="K162" s="36" t="str">
        <f t="shared" ca="1" si="13"/>
        <v/>
      </c>
      <c r="L162" s="36" t="str">
        <f t="shared" ca="1" si="14"/>
        <v/>
      </c>
      <c r="Y162" s="20">
        <f t="shared" si="15"/>
        <v>165</v>
      </c>
    </row>
    <row r="163" spans="2:25" ht="15" customHeight="1" x14ac:dyDescent="0.2">
      <c r="B163" s="77" t="str">
        <f>IF(ISTEXT(Pivot!A166),Pivot!A166,B161)</f>
        <v>U.S. &amp; Canada</v>
      </c>
      <c r="C163" s="77" t="str">
        <f>IF(ISTEXT(Pivot!B166),Pivot!B166,C161)</f>
        <v>U.S. &amp; Canada</v>
      </c>
      <c r="D163" s="77" t="str">
        <f>IF(ISTEXT(Pivot!C166),Pivot!C166,D161)</f>
        <v>United States</v>
      </c>
      <c r="E163" s="77" t="str">
        <f>IF(ISTEXT(Pivot!D166),Pivot!D166,E161)</f>
        <v>Dallas</v>
      </c>
      <c r="F163" s="77" t="str">
        <f>IF(ISTEXT(Pivot!E166),Pivot!E166,F161)</f>
        <v>EFM</v>
      </c>
      <c r="G163" s="21" t="str">
        <f ca="1">IF(AND(ISNUMBER(INDIRECT(CONCATENATE("'Pivot'!",ADDRESS($Y163,MATCH(CONCATENATE("Average of ",$G$1),Pivot!$5:$5,0))))),ISNUMBER(INDIRECT(CONCATENATE("'Pivot'!",ADDRESS($Y163,MATCH(CONCATENATE("Average of ",$H$1),Pivot!$5:$5,0))))),ISNUMBER(INDIRECT(CONCATENATE("'Pivot'!",ADDRESS($Y163,MATCH(CONCATENATE("Average of ",$I$1),Pivot!$5:$5,0)))))),INDIRECT(CONCATENATE("'Pivot'!",ADDRESS($Y163,MATCH(CONCATENATE("Average of ",$G$1),Pivot!$5:$5,0))))*4,"")</f>
        <v/>
      </c>
      <c r="H163" s="21" t="str">
        <f ca="1">IF(AND(ISNUMBER(INDIRECT(CONCATENATE("'Pivot'!",ADDRESS($Y163,MATCH(CONCATENATE("Average of ",$H$1),Pivot!$5:$5,0))))),ISNUMBER(INDIRECT(CONCATENATE("'Pivot'!",ADDRESS($Y163,MATCH(CONCATENATE("Average of ",$G$1),Pivot!$5:$5,0))))),ISNUMBER(INDIRECT(CONCATENATE("'Pivot'!",ADDRESS($Y163,MATCH(CONCATENATE("Average of ",$I$1),Pivot!$5:$5,0)))))),INDIRECT(CONCATENATE("'Pivot'!",ADDRESS($Y163,MATCH(CONCATENATE("Average of ",$H$1),Pivot!$5:$5,0))))*$Q$2,"")</f>
        <v/>
      </c>
      <c r="I163" s="161" t="str">
        <f ca="1">IF(AND(ISNUMBER(INDIRECT(CONCATENATE("'Pivot'!",ADDRESS($Y163,MATCH(CONCATENATE("Average of ",$I$1),Pivot!$5:$5,0))))),ISNUMBER(INDIRECT(CONCATENATE("'Pivot'!",ADDRESS($Y163,MATCH(CONCATENATE("Average of ",$G$1),Pivot!$5:$5,0))))),ISNUMBER(INDIRECT(CONCATENATE("'Pivot'!",ADDRESS($Y163,MATCH(CONCATENATE("Average of ",$H$1),Pivot!$5:$5,0)))))),(INDIRECT(CONCATENATE("'Pivot'!",ADDRESS($Y163,MATCH(CONCATENATE("Average of ",$I$1),Pivot!$5:$5,0))))/24),"")</f>
        <v/>
      </c>
      <c r="J163" s="21" t="str">
        <f t="shared" ca="1" si="12"/>
        <v/>
      </c>
      <c r="K163" s="36" t="str">
        <f t="shared" ca="1" si="13"/>
        <v/>
      </c>
      <c r="L163" s="36" t="str">
        <f t="shared" ca="1" si="14"/>
        <v/>
      </c>
      <c r="Y163" s="20">
        <f t="shared" si="15"/>
        <v>166</v>
      </c>
    </row>
    <row r="164" spans="2:25" ht="15" customHeight="1" x14ac:dyDescent="0.2">
      <c r="B164" s="77">
        <f>IF(ISTEXT(Pivot!A167),Pivot!A167,B162)</f>
        <v>0</v>
      </c>
      <c r="C164" s="77">
        <f>IF(ISTEXT(Pivot!B167),Pivot!B167,C162)</f>
        <v>0</v>
      </c>
      <c r="D164" s="77">
        <f>IF(ISTEXT(Pivot!C167),Pivot!C167,D162)</f>
        <v>0</v>
      </c>
      <c r="E164" s="77" t="str">
        <f>IF(ISTEXT(Pivot!D167),Pivot!D167,E162)</f>
        <v>Dallas Total</v>
      </c>
      <c r="F164" s="77" t="str">
        <f>IF(ISTEXT(Pivot!E167),Pivot!E167,F162)</f>
        <v>YEI</v>
      </c>
      <c r="G164" s="21" t="str">
        <f ca="1">IF(AND(ISNUMBER(INDIRECT(CONCATENATE("'Pivot'!",ADDRESS($Y164,MATCH(CONCATENATE("Average of ",$G$1),Pivot!$5:$5,0))))),ISNUMBER(INDIRECT(CONCATENATE("'Pivot'!",ADDRESS($Y164,MATCH(CONCATENATE("Average of ",$H$1),Pivot!$5:$5,0))))),ISNUMBER(INDIRECT(CONCATENATE("'Pivot'!",ADDRESS($Y164,MATCH(CONCATENATE("Average of ",$I$1),Pivot!$5:$5,0)))))),INDIRECT(CONCATENATE("'Pivot'!",ADDRESS($Y164,MATCH(CONCATENATE("Average of ",$G$1),Pivot!$5:$5,0))))*4,"")</f>
        <v/>
      </c>
      <c r="H164" s="21" t="str">
        <f ca="1">IF(AND(ISNUMBER(INDIRECT(CONCATENATE("'Pivot'!",ADDRESS($Y164,MATCH(CONCATENATE("Average of ",$H$1),Pivot!$5:$5,0))))),ISNUMBER(INDIRECT(CONCATENATE("'Pivot'!",ADDRESS($Y164,MATCH(CONCATENATE("Average of ",$G$1),Pivot!$5:$5,0))))),ISNUMBER(INDIRECT(CONCATENATE("'Pivot'!",ADDRESS($Y164,MATCH(CONCATENATE("Average of ",$I$1),Pivot!$5:$5,0)))))),INDIRECT(CONCATENATE("'Pivot'!",ADDRESS($Y164,MATCH(CONCATENATE("Average of ",$H$1),Pivot!$5:$5,0))))*$Q$2,"")</f>
        <v/>
      </c>
      <c r="I164" s="161" t="str">
        <f ca="1">IF(AND(ISNUMBER(INDIRECT(CONCATENATE("'Pivot'!",ADDRESS($Y164,MATCH(CONCATENATE("Average of ",$I$1),Pivot!$5:$5,0))))),ISNUMBER(INDIRECT(CONCATENATE("'Pivot'!",ADDRESS($Y164,MATCH(CONCATENATE("Average of ",$G$1),Pivot!$5:$5,0))))),ISNUMBER(INDIRECT(CONCATENATE("'Pivot'!",ADDRESS($Y164,MATCH(CONCATENATE("Average of ",$H$1),Pivot!$5:$5,0)))))),(INDIRECT(CONCATENATE("'Pivot'!",ADDRESS($Y164,MATCH(CONCATENATE("Average of ",$I$1),Pivot!$5:$5,0))))/24),"")</f>
        <v/>
      </c>
      <c r="J164" s="21" t="str">
        <f t="shared" ca="1" si="12"/>
        <v/>
      </c>
      <c r="K164" s="36" t="str">
        <f t="shared" ca="1" si="13"/>
        <v/>
      </c>
      <c r="L164" s="36" t="str">
        <f t="shared" ca="1" si="14"/>
        <v/>
      </c>
      <c r="Y164" s="20">
        <f t="shared" si="15"/>
        <v>167</v>
      </c>
    </row>
    <row r="165" spans="2:25" ht="15" customHeight="1" x14ac:dyDescent="0.2">
      <c r="B165" s="77" t="str">
        <f>IF(ISTEXT(Pivot!A168),Pivot!A168,B163)</f>
        <v>U.S. &amp; Canada</v>
      </c>
      <c r="C165" s="77" t="str">
        <f>IF(ISTEXT(Pivot!B168),Pivot!B168,C163)</f>
        <v>U.S. &amp; Canada</v>
      </c>
      <c r="D165" s="77" t="str">
        <f>IF(ISTEXT(Pivot!C168),Pivot!C168,D163)</f>
        <v>United States</v>
      </c>
      <c r="E165" s="77" t="str">
        <f>IF(ISTEXT(Pivot!D168),Pivot!D168,E163)</f>
        <v>Dallas</v>
      </c>
      <c r="F165" s="77" t="str">
        <f>IF(ISTEXT(Pivot!E168),Pivot!E168,F163)</f>
        <v>EFM</v>
      </c>
      <c r="G165" s="21" t="str">
        <f ca="1">IF(AND(ISNUMBER(INDIRECT(CONCATENATE("'Pivot'!",ADDRESS($Y165,MATCH(CONCATENATE("Average of ",$G$1),Pivot!$5:$5,0))))),ISNUMBER(INDIRECT(CONCATENATE("'Pivot'!",ADDRESS($Y165,MATCH(CONCATENATE("Average of ",$H$1),Pivot!$5:$5,0))))),ISNUMBER(INDIRECT(CONCATENATE("'Pivot'!",ADDRESS($Y165,MATCH(CONCATENATE("Average of ",$I$1),Pivot!$5:$5,0)))))),INDIRECT(CONCATENATE("'Pivot'!",ADDRESS($Y165,MATCH(CONCATENATE("Average of ",$G$1),Pivot!$5:$5,0))))*4,"")</f>
        <v/>
      </c>
      <c r="H165" s="21" t="str">
        <f ca="1">IF(AND(ISNUMBER(INDIRECT(CONCATENATE("'Pivot'!",ADDRESS($Y165,MATCH(CONCATENATE("Average of ",$H$1),Pivot!$5:$5,0))))),ISNUMBER(INDIRECT(CONCATENATE("'Pivot'!",ADDRESS($Y165,MATCH(CONCATENATE("Average of ",$G$1),Pivot!$5:$5,0))))),ISNUMBER(INDIRECT(CONCATENATE("'Pivot'!",ADDRESS($Y165,MATCH(CONCATENATE("Average of ",$I$1),Pivot!$5:$5,0)))))),INDIRECT(CONCATENATE("'Pivot'!",ADDRESS($Y165,MATCH(CONCATENATE("Average of ",$H$1),Pivot!$5:$5,0))))*$Q$2,"")</f>
        <v/>
      </c>
      <c r="I165" s="161" t="str">
        <f ca="1">IF(AND(ISNUMBER(INDIRECT(CONCATENATE("'Pivot'!",ADDRESS($Y165,MATCH(CONCATENATE("Average of ",$I$1),Pivot!$5:$5,0))))),ISNUMBER(INDIRECT(CONCATENATE("'Pivot'!",ADDRESS($Y165,MATCH(CONCATENATE("Average of ",$G$1),Pivot!$5:$5,0))))),ISNUMBER(INDIRECT(CONCATENATE("'Pivot'!",ADDRESS($Y165,MATCH(CONCATENATE("Average of ",$H$1),Pivot!$5:$5,0)))))),(INDIRECT(CONCATENATE("'Pivot'!",ADDRESS($Y165,MATCH(CONCATENATE("Average of ",$I$1),Pivot!$5:$5,0))))/24),"")</f>
        <v/>
      </c>
      <c r="J165" s="21" t="str">
        <f t="shared" ca="1" si="12"/>
        <v/>
      </c>
      <c r="K165" s="36" t="str">
        <f t="shared" ca="1" si="13"/>
        <v/>
      </c>
      <c r="L165" s="36" t="str">
        <f t="shared" ca="1" si="14"/>
        <v/>
      </c>
      <c r="Y165" s="20">
        <f t="shared" si="15"/>
        <v>168</v>
      </c>
    </row>
    <row r="166" spans="2:25" ht="15" customHeight="1" x14ac:dyDescent="0.2">
      <c r="B166" s="77">
        <f>IF(ISTEXT(Pivot!A169),Pivot!A169,B164)</f>
        <v>0</v>
      </c>
      <c r="C166" s="77">
        <f>IF(ISTEXT(Pivot!B169),Pivot!B169,C164)</f>
        <v>0</v>
      </c>
      <c r="D166" s="77">
        <f>IF(ISTEXT(Pivot!C169),Pivot!C169,D164)</f>
        <v>0</v>
      </c>
      <c r="E166" s="77" t="str">
        <f>IF(ISTEXT(Pivot!D169),Pivot!D169,E164)</f>
        <v>Dallas Total</v>
      </c>
      <c r="F166" s="77" t="str">
        <f>IF(ISTEXT(Pivot!E169),Pivot!E169,F164)</f>
        <v>YEI</v>
      </c>
      <c r="G166" s="21" t="str">
        <f ca="1">IF(AND(ISNUMBER(INDIRECT(CONCATENATE("'Pivot'!",ADDRESS($Y166,MATCH(CONCATENATE("Average of ",$G$1),Pivot!$5:$5,0))))),ISNUMBER(INDIRECT(CONCATENATE("'Pivot'!",ADDRESS($Y166,MATCH(CONCATENATE("Average of ",$H$1),Pivot!$5:$5,0))))),ISNUMBER(INDIRECT(CONCATENATE("'Pivot'!",ADDRESS($Y166,MATCH(CONCATENATE("Average of ",$I$1),Pivot!$5:$5,0)))))),INDIRECT(CONCATENATE("'Pivot'!",ADDRESS($Y166,MATCH(CONCATENATE("Average of ",$G$1),Pivot!$5:$5,0))))*4,"")</f>
        <v/>
      </c>
      <c r="H166" s="21" t="str">
        <f ca="1">IF(AND(ISNUMBER(INDIRECT(CONCATENATE("'Pivot'!",ADDRESS($Y166,MATCH(CONCATENATE("Average of ",$H$1),Pivot!$5:$5,0))))),ISNUMBER(INDIRECT(CONCATENATE("'Pivot'!",ADDRESS($Y166,MATCH(CONCATENATE("Average of ",$G$1),Pivot!$5:$5,0))))),ISNUMBER(INDIRECT(CONCATENATE("'Pivot'!",ADDRESS($Y166,MATCH(CONCATENATE("Average of ",$I$1),Pivot!$5:$5,0)))))),INDIRECT(CONCATENATE("'Pivot'!",ADDRESS($Y166,MATCH(CONCATENATE("Average of ",$H$1),Pivot!$5:$5,0))))*$Q$2,"")</f>
        <v/>
      </c>
      <c r="I166" s="161" t="str">
        <f ca="1">IF(AND(ISNUMBER(INDIRECT(CONCATENATE("'Pivot'!",ADDRESS($Y166,MATCH(CONCATENATE("Average of ",$I$1),Pivot!$5:$5,0))))),ISNUMBER(INDIRECT(CONCATENATE("'Pivot'!",ADDRESS($Y166,MATCH(CONCATENATE("Average of ",$G$1),Pivot!$5:$5,0))))),ISNUMBER(INDIRECT(CONCATENATE("'Pivot'!",ADDRESS($Y166,MATCH(CONCATENATE("Average of ",$H$1),Pivot!$5:$5,0)))))),(INDIRECT(CONCATENATE("'Pivot'!",ADDRESS($Y166,MATCH(CONCATENATE("Average of ",$I$1),Pivot!$5:$5,0))))/24),"")</f>
        <v/>
      </c>
      <c r="J166" s="21" t="str">
        <f t="shared" ca="1" si="12"/>
        <v/>
      </c>
      <c r="K166" s="36" t="str">
        <f t="shared" ca="1" si="13"/>
        <v/>
      </c>
      <c r="L166" s="36" t="str">
        <f t="shared" ca="1" si="14"/>
        <v/>
      </c>
      <c r="Y166" s="20">
        <f t="shared" si="15"/>
        <v>169</v>
      </c>
    </row>
    <row r="167" spans="2:25" ht="15" customHeight="1" x14ac:dyDescent="0.2">
      <c r="B167" s="77" t="str">
        <f>IF(ISTEXT(Pivot!A170),Pivot!A170,B165)</f>
        <v>U.S. &amp; Canada</v>
      </c>
      <c r="C167" s="77" t="str">
        <f>IF(ISTEXT(Pivot!B170),Pivot!B170,C165)</f>
        <v>U.S. &amp; Canada</v>
      </c>
      <c r="D167" s="77" t="str">
        <f>IF(ISTEXT(Pivot!C170),Pivot!C170,D165)</f>
        <v>United States</v>
      </c>
      <c r="E167" s="77" t="str">
        <f>IF(ISTEXT(Pivot!D170),Pivot!D170,E165)</f>
        <v>Dallas</v>
      </c>
      <c r="F167" s="77" t="str">
        <f>IF(ISTEXT(Pivot!E170),Pivot!E170,F165)</f>
        <v>EFM</v>
      </c>
      <c r="G167" s="21" t="str">
        <f ca="1">IF(AND(ISNUMBER(INDIRECT(CONCATENATE("'Pivot'!",ADDRESS($Y167,MATCH(CONCATENATE("Average of ",$G$1),Pivot!$5:$5,0))))),ISNUMBER(INDIRECT(CONCATENATE("'Pivot'!",ADDRESS($Y167,MATCH(CONCATENATE("Average of ",$H$1),Pivot!$5:$5,0))))),ISNUMBER(INDIRECT(CONCATENATE("'Pivot'!",ADDRESS($Y167,MATCH(CONCATENATE("Average of ",$I$1),Pivot!$5:$5,0)))))),INDIRECT(CONCATENATE("'Pivot'!",ADDRESS($Y167,MATCH(CONCATENATE("Average of ",$G$1),Pivot!$5:$5,0))))*4,"")</f>
        <v/>
      </c>
      <c r="H167" s="21" t="str">
        <f ca="1">IF(AND(ISNUMBER(INDIRECT(CONCATENATE("'Pivot'!",ADDRESS($Y167,MATCH(CONCATENATE("Average of ",$H$1),Pivot!$5:$5,0))))),ISNUMBER(INDIRECT(CONCATENATE("'Pivot'!",ADDRESS($Y167,MATCH(CONCATENATE("Average of ",$G$1),Pivot!$5:$5,0))))),ISNUMBER(INDIRECT(CONCATENATE("'Pivot'!",ADDRESS($Y167,MATCH(CONCATENATE("Average of ",$I$1),Pivot!$5:$5,0)))))),INDIRECT(CONCATENATE("'Pivot'!",ADDRESS($Y167,MATCH(CONCATENATE("Average of ",$H$1),Pivot!$5:$5,0))))*$Q$2,"")</f>
        <v/>
      </c>
      <c r="I167" s="161" t="str">
        <f ca="1">IF(AND(ISNUMBER(INDIRECT(CONCATENATE("'Pivot'!",ADDRESS($Y167,MATCH(CONCATENATE("Average of ",$I$1),Pivot!$5:$5,0))))),ISNUMBER(INDIRECT(CONCATENATE("'Pivot'!",ADDRESS($Y167,MATCH(CONCATENATE("Average of ",$G$1),Pivot!$5:$5,0))))),ISNUMBER(INDIRECT(CONCATENATE("'Pivot'!",ADDRESS($Y167,MATCH(CONCATENATE("Average of ",$H$1),Pivot!$5:$5,0)))))),(INDIRECT(CONCATENATE("'Pivot'!",ADDRESS($Y167,MATCH(CONCATENATE("Average of ",$I$1),Pivot!$5:$5,0))))/24),"")</f>
        <v/>
      </c>
      <c r="J167" s="21" t="str">
        <f t="shared" ca="1" si="12"/>
        <v/>
      </c>
      <c r="K167" s="36" t="str">
        <f t="shared" ca="1" si="13"/>
        <v/>
      </c>
      <c r="L167" s="36" t="str">
        <f t="shared" ca="1" si="14"/>
        <v/>
      </c>
      <c r="Y167" s="20">
        <f t="shared" si="15"/>
        <v>170</v>
      </c>
    </row>
    <row r="168" spans="2:25" ht="15" customHeight="1" x14ac:dyDescent="0.2">
      <c r="B168" s="77">
        <f>IF(ISTEXT(Pivot!A171),Pivot!A171,B166)</f>
        <v>0</v>
      </c>
      <c r="C168" s="77">
        <f>IF(ISTEXT(Pivot!B171),Pivot!B171,C166)</f>
        <v>0</v>
      </c>
      <c r="D168" s="77">
        <f>IF(ISTEXT(Pivot!C171),Pivot!C171,D166)</f>
        <v>0</v>
      </c>
      <c r="E168" s="77" t="str">
        <f>IF(ISTEXT(Pivot!D171),Pivot!D171,E166)</f>
        <v>Dallas Total</v>
      </c>
      <c r="F168" s="77" t="str">
        <f>IF(ISTEXT(Pivot!E171),Pivot!E171,F166)</f>
        <v>YEI</v>
      </c>
      <c r="G168" s="21" t="str">
        <f ca="1">IF(AND(ISNUMBER(INDIRECT(CONCATENATE("'Pivot'!",ADDRESS($Y168,MATCH(CONCATENATE("Average of ",$G$1),Pivot!$5:$5,0))))),ISNUMBER(INDIRECT(CONCATENATE("'Pivot'!",ADDRESS($Y168,MATCH(CONCATENATE("Average of ",$H$1),Pivot!$5:$5,0))))),ISNUMBER(INDIRECT(CONCATENATE("'Pivot'!",ADDRESS($Y168,MATCH(CONCATENATE("Average of ",$I$1),Pivot!$5:$5,0)))))),INDIRECT(CONCATENATE("'Pivot'!",ADDRESS($Y168,MATCH(CONCATENATE("Average of ",$G$1),Pivot!$5:$5,0))))*4,"")</f>
        <v/>
      </c>
      <c r="H168" s="21" t="str">
        <f ca="1">IF(AND(ISNUMBER(INDIRECT(CONCATENATE("'Pivot'!",ADDRESS($Y168,MATCH(CONCATENATE("Average of ",$H$1),Pivot!$5:$5,0))))),ISNUMBER(INDIRECT(CONCATENATE("'Pivot'!",ADDRESS($Y168,MATCH(CONCATENATE("Average of ",$G$1),Pivot!$5:$5,0))))),ISNUMBER(INDIRECT(CONCATENATE("'Pivot'!",ADDRESS($Y168,MATCH(CONCATENATE("Average of ",$I$1),Pivot!$5:$5,0)))))),INDIRECT(CONCATENATE("'Pivot'!",ADDRESS($Y168,MATCH(CONCATENATE("Average of ",$H$1),Pivot!$5:$5,0))))*$Q$2,"")</f>
        <v/>
      </c>
      <c r="I168" s="161" t="str">
        <f ca="1">IF(AND(ISNUMBER(INDIRECT(CONCATENATE("'Pivot'!",ADDRESS($Y168,MATCH(CONCATENATE("Average of ",$I$1),Pivot!$5:$5,0))))),ISNUMBER(INDIRECT(CONCATENATE("'Pivot'!",ADDRESS($Y168,MATCH(CONCATENATE("Average of ",$G$1),Pivot!$5:$5,0))))),ISNUMBER(INDIRECT(CONCATENATE("'Pivot'!",ADDRESS($Y168,MATCH(CONCATENATE("Average of ",$H$1),Pivot!$5:$5,0)))))),(INDIRECT(CONCATENATE("'Pivot'!",ADDRESS($Y168,MATCH(CONCATENATE("Average of ",$I$1),Pivot!$5:$5,0))))/24),"")</f>
        <v/>
      </c>
      <c r="J168" s="21" t="str">
        <f t="shared" ca="1" si="12"/>
        <v/>
      </c>
      <c r="K168" s="36" t="str">
        <f t="shared" ca="1" si="13"/>
        <v/>
      </c>
      <c r="L168" s="36" t="str">
        <f t="shared" ca="1" si="14"/>
        <v/>
      </c>
      <c r="Y168" s="20">
        <f t="shared" si="15"/>
        <v>171</v>
      </c>
    </row>
    <row r="169" spans="2:25" ht="15" customHeight="1" x14ac:dyDescent="0.2">
      <c r="B169" s="77" t="str">
        <f>IF(ISTEXT(Pivot!A172),Pivot!A172,B167)</f>
        <v>U.S. &amp; Canada</v>
      </c>
      <c r="C169" s="77" t="str">
        <f>IF(ISTEXT(Pivot!B172),Pivot!B172,C167)</f>
        <v>U.S. &amp; Canada</v>
      </c>
      <c r="D169" s="77" t="str">
        <f>IF(ISTEXT(Pivot!C172),Pivot!C172,D167)</f>
        <v>United States</v>
      </c>
      <c r="E169" s="77" t="str">
        <f>IF(ISTEXT(Pivot!D172),Pivot!D172,E167)</f>
        <v>Dallas</v>
      </c>
      <c r="F169" s="77" t="str">
        <f>IF(ISTEXT(Pivot!E172),Pivot!E172,F167)</f>
        <v>EFM</v>
      </c>
      <c r="G169" s="21" t="str">
        <f ca="1">IF(AND(ISNUMBER(INDIRECT(CONCATENATE("'Pivot'!",ADDRESS($Y169,MATCH(CONCATENATE("Average of ",$G$1),Pivot!$5:$5,0))))),ISNUMBER(INDIRECT(CONCATENATE("'Pivot'!",ADDRESS($Y169,MATCH(CONCATENATE("Average of ",$H$1),Pivot!$5:$5,0))))),ISNUMBER(INDIRECT(CONCATENATE("'Pivot'!",ADDRESS($Y169,MATCH(CONCATENATE("Average of ",$I$1),Pivot!$5:$5,0)))))),INDIRECT(CONCATENATE("'Pivot'!",ADDRESS($Y169,MATCH(CONCATENATE("Average of ",$G$1),Pivot!$5:$5,0))))*4,"")</f>
        <v/>
      </c>
      <c r="H169" s="21" t="str">
        <f ca="1">IF(AND(ISNUMBER(INDIRECT(CONCATENATE("'Pivot'!",ADDRESS($Y169,MATCH(CONCATENATE("Average of ",$H$1),Pivot!$5:$5,0))))),ISNUMBER(INDIRECT(CONCATENATE("'Pivot'!",ADDRESS($Y169,MATCH(CONCATENATE("Average of ",$G$1),Pivot!$5:$5,0))))),ISNUMBER(INDIRECT(CONCATENATE("'Pivot'!",ADDRESS($Y169,MATCH(CONCATENATE("Average of ",$I$1),Pivot!$5:$5,0)))))),INDIRECT(CONCATENATE("'Pivot'!",ADDRESS($Y169,MATCH(CONCATENATE("Average of ",$H$1),Pivot!$5:$5,0))))*$Q$2,"")</f>
        <v/>
      </c>
      <c r="I169" s="161" t="str">
        <f ca="1">IF(AND(ISNUMBER(INDIRECT(CONCATENATE("'Pivot'!",ADDRESS($Y169,MATCH(CONCATENATE("Average of ",$I$1),Pivot!$5:$5,0))))),ISNUMBER(INDIRECT(CONCATENATE("'Pivot'!",ADDRESS($Y169,MATCH(CONCATENATE("Average of ",$G$1),Pivot!$5:$5,0))))),ISNUMBER(INDIRECT(CONCATENATE("'Pivot'!",ADDRESS($Y169,MATCH(CONCATENATE("Average of ",$H$1),Pivot!$5:$5,0)))))),(INDIRECT(CONCATENATE("'Pivot'!",ADDRESS($Y169,MATCH(CONCATENATE("Average of ",$I$1),Pivot!$5:$5,0))))/24),"")</f>
        <v/>
      </c>
      <c r="J169" s="21" t="str">
        <f t="shared" ca="1" si="12"/>
        <v/>
      </c>
      <c r="K169" s="36" t="str">
        <f t="shared" ca="1" si="13"/>
        <v/>
      </c>
      <c r="L169" s="36" t="str">
        <f t="shared" ca="1" si="14"/>
        <v/>
      </c>
      <c r="Y169" s="20">
        <f t="shared" si="15"/>
        <v>172</v>
      </c>
    </row>
    <row r="170" spans="2:25" ht="15" customHeight="1" x14ac:dyDescent="0.2">
      <c r="B170" s="77">
        <f>IF(ISTEXT(Pivot!A173),Pivot!A173,B168)</f>
        <v>0</v>
      </c>
      <c r="C170" s="77">
        <f>IF(ISTEXT(Pivot!B173),Pivot!B173,C168)</f>
        <v>0</v>
      </c>
      <c r="D170" s="77">
        <f>IF(ISTEXT(Pivot!C173),Pivot!C173,D168)</f>
        <v>0</v>
      </c>
      <c r="E170" s="77" t="str">
        <f>IF(ISTEXT(Pivot!D173),Pivot!D173,E168)</f>
        <v>Dallas Total</v>
      </c>
      <c r="F170" s="77" t="str">
        <f>IF(ISTEXT(Pivot!E173),Pivot!E173,F168)</f>
        <v>YEI</v>
      </c>
      <c r="G170" s="21" t="str">
        <f ca="1">IF(AND(ISNUMBER(INDIRECT(CONCATENATE("'Pivot'!",ADDRESS($Y170,MATCH(CONCATENATE("Average of ",$G$1),Pivot!$5:$5,0))))),ISNUMBER(INDIRECT(CONCATENATE("'Pivot'!",ADDRESS($Y170,MATCH(CONCATENATE("Average of ",$H$1),Pivot!$5:$5,0))))),ISNUMBER(INDIRECT(CONCATENATE("'Pivot'!",ADDRESS($Y170,MATCH(CONCATENATE("Average of ",$I$1),Pivot!$5:$5,0)))))),INDIRECT(CONCATENATE("'Pivot'!",ADDRESS($Y170,MATCH(CONCATENATE("Average of ",$G$1),Pivot!$5:$5,0))))*4,"")</f>
        <v/>
      </c>
      <c r="H170" s="21" t="str">
        <f ca="1">IF(AND(ISNUMBER(INDIRECT(CONCATENATE("'Pivot'!",ADDRESS($Y170,MATCH(CONCATENATE("Average of ",$H$1),Pivot!$5:$5,0))))),ISNUMBER(INDIRECT(CONCATENATE("'Pivot'!",ADDRESS($Y170,MATCH(CONCATENATE("Average of ",$G$1),Pivot!$5:$5,0))))),ISNUMBER(INDIRECT(CONCATENATE("'Pivot'!",ADDRESS($Y170,MATCH(CONCATENATE("Average of ",$I$1),Pivot!$5:$5,0)))))),INDIRECT(CONCATENATE("'Pivot'!",ADDRESS($Y170,MATCH(CONCATENATE("Average of ",$H$1),Pivot!$5:$5,0))))*$Q$2,"")</f>
        <v/>
      </c>
      <c r="I170" s="161" t="str">
        <f ca="1">IF(AND(ISNUMBER(INDIRECT(CONCATENATE("'Pivot'!",ADDRESS($Y170,MATCH(CONCATENATE("Average of ",$I$1),Pivot!$5:$5,0))))),ISNUMBER(INDIRECT(CONCATENATE("'Pivot'!",ADDRESS($Y170,MATCH(CONCATENATE("Average of ",$G$1),Pivot!$5:$5,0))))),ISNUMBER(INDIRECT(CONCATENATE("'Pivot'!",ADDRESS($Y170,MATCH(CONCATENATE("Average of ",$H$1),Pivot!$5:$5,0)))))),(INDIRECT(CONCATENATE("'Pivot'!",ADDRESS($Y170,MATCH(CONCATENATE("Average of ",$I$1),Pivot!$5:$5,0))))/24),"")</f>
        <v/>
      </c>
      <c r="J170" s="21" t="str">
        <f t="shared" ca="1" si="12"/>
        <v/>
      </c>
      <c r="K170" s="36" t="str">
        <f t="shared" ca="1" si="13"/>
        <v/>
      </c>
      <c r="L170" s="36" t="str">
        <f t="shared" ca="1" si="14"/>
        <v/>
      </c>
      <c r="Y170" s="20">
        <f t="shared" si="15"/>
        <v>173</v>
      </c>
    </row>
    <row r="171" spans="2:25" ht="15" customHeight="1" x14ac:dyDescent="0.2">
      <c r="B171" s="77" t="str">
        <f>IF(ISTEXT(Pivot!A174),Pivot!A174,B169)</f>
        <v>U.S. &amp; Canada</v>
      </c>
      <c r="C171" s="77" t="str">
        <f>IF(ISTEXT(Pivot!B174),Pivot!B174,C169)</f>
        <v>U.S. &amp; Canada</v>
      </c>
      <c r="D171" s="77" t="str">
        <f>IF(ISTEXT(Pivot!C174),Pivot!C174,D169)</f>
        <v>United States</v>
      </c>
      <c r="E171" s="77" t="str">
        <f>IF(ISTEXT(Pivot!D174),Pivot!D174,E169)</f>
        <v>Dallas</v>
      </c>
      <c r="F171" s="77" t="str">
        <f>IF(ISTEXT(Pivot!E174),Pivot!E174,F169)</f>
        <v>EFM</v>
      </c>
      <c r="G171" s="21" t="str">
        <f ca="1">IF(AND(ISNUMBER(INDIRECT(CONCATENATE("'Pivot'!",ADDRESS($Y171,MATCH(CONCATENATE("Average of ",$G$1),Pivot!$5:$5,0))))),ISNUMBER(INDIRECT(CONCATENATE("'Pivot'!",ADDRESS($Y171,MATCH(CONCATENATE("Average of ",$H$1),Pivot!$5:$5,0))))),ISNUMBER(INDIRECT(CONCATENATE("'Pivot'!",ADDRESS($Y171,MATCH(CONCATENATE("Average of ",$I$1),Pivot!$5:$5,0)))))),INDIRECT(CONCATENATE("'Pivot'!",ADDRESS($Y171,MATCH(CONCATENATE("Average of ",$G$1),Pivot!$5:$5,0))))*4,"")</f>
        <v/>
      </c>
      <c r="H171" s="21" t="str">
        <f ca="1">IF(AND(ISNUMBER(INDIRECT(CONCATENATE("'Pivot'!",ADDRESS($Y171,MATCH(CONCATENATE("Average of ",$H$1),Pivot!$5:$5,0))))),ISNUMBER(INDIRECT(CONCATENATE("'Pivot'!",ADDRESS($Y171,MATCH(CONCATENATE("Average of ",$G$1),Pivot!$5:$5,0))))),ISNUMBER(INDIRECT(CONCATENATE("'Pivot'!",ADDRESS($Y171,MATCH(CONCATENATE("Average of ",$I$1),Pivot!$5:$5,0)))))),INDIRECT(CONCATENATE("'Pivot'!",ADDRESS($Y171,MATCH(CONCATENATE("Average of ",$H$1),Pivot!$5:$5,0))))*$Q$2,"")</f>
        <v/>
      </c>
      <c r="I171" s="161" t="str">
        <f ca="1">IF(AND(ISNUMBER(INDIRECT(CONCATENATE("'Pivot'!",ADDRESS($Y171,MATCH(CONCATENATE("Average of ",$I$1),Pivot!$5:$5,0))))),ISNUMBER(INDIRECT(CONCATENATE("'Pivot'!",ADDRESS($Y171,MATCH(CONCATENATE("Average of ",$G$1),Pivot!$5:$5,0))))),ISNUMBER(INDIRECT(CONCATENATE("'Pivot'!",ADDRESS($Y171,MATCH(CONCATENATE("Average of ",$H$1),Pivot!$5:$5,0)))))),(INDIRECT(CONCATENATE("'Pivot'!",ADDRESS($Y171,MATCH(CONCATENATE("Average of ",$I$1),Pivot!$5:$5,0))))/24),"")</f>
        <v/>
      </c>
      <c r="J171" s="21" t="str">
        <f t="shared" ca="1" si="12"/>
        <v/>
      </c>
      <c r="K171" s="36" t="str">
        <f t="shared" ca="1" si="13"/>
        <v/>
      </c>
      <c r="L171" s="36" t="str">
        <f t="shared" ca="1" si="14"/>
        <v/>
      </c>
      <c r="Y171" s="20">
        <f t="shared" si="15"/>
        <v>174</v>
      </c>
    </row>
    <row r="172" spans="2:25" ht="15" customHeight="1" x14ac:dyDescent="0.2">
      <c r="B172" s="77">
        <f>IF(ISTEXT(Pivot!A175),Pivot!A175,B170)</f>
        <v>0</v>
      </c>
      <c r="C172" s="77">
        <f>IF(ISTEXT(Pivot!B175),Pivot!B175,C170)</f>
        <v>0</v>
      </c>
      <c r="D172" s="77">
        <f>IF(ISTEXT(Pivot!C175),Pivot!C175,D170)</f>
        <v>0</v>
      </c>
      <c r="E172" s="77" t="str">
        <f>IF(ISTEXT(Pivot!D175),Pivot!D175,E170)</f>
        <v>Dallas Total</v>
      </c>
      <c r="F172" s="77" t="str">
        <f>IF(ISTEXT(Pivot!E175),Pivot!E175,F170)</f>
        <v>YEI</v>
      </c>
      <c r="G172" s="21" t="str">
        <f ca="1">IF(AND(ISNUMBER(INDIRECT(CONCATENATE("'Pivot'!",ADDRESS($Y172,MATCH(CONCATENATE("Average of ",$G$1),Pivot!$5:$5,0))))),ISNUMBER(INDIRECT(CONCATENATE("'Pivot'!",ADDRESS($Y172,MATCH(CONCATENATE("Average of ",$H$1),Pivot!$5:$5,0))))),ISNUMBER(INDIRECT(CONCATENATE("'Pivot'!",ADDRESS($Y172,MATCH(CONCATENATE("Average of ",$I$1),Pivot!$5:$5,0)))))),INDIRECT(CONCATENATE("'Pivot'!",ADDRESS($Y172,MATCH(CONCATENATE("Average of ",$G$1),Pivot!$5:$5,0))))*4,"")</f>
        <v/>
      </c>
      <c r="H172" s="21" t="str">
        <f ca="1">IF(AND(ISNUMBER(INDIRECT(CONCATENATE("'Pivot'!",ADDRESS($Y172,MATCH(CONCATENATE("Average of ",$H$1),Pivot!$5:$5,0))))),ISNUMBER(INDIRECT(CONCATENATE("'Pivot'!",ADDRESS($Y172,MATCH(CONCATENATE("Average of ",$G$1),Pivot!$5:$5,0))))),ISNUMBER(INDIRECT(CONCATENATE("'Pivot'!",ADDRESS($Y172,MATCH(CONCATENATE("Average of ",$I$1),Pivot!$5:$5,0)))))),INDIRECT(CONCATENATE("'Pivot'!",ADDRESS($Y172,MATCH(CONCATENATE("Average of ",$H$1),Pivot!$5:$5,0))))*$Q$2,"")</f>
        <v/>
      </c>
      <c r="I172" s="161" t="str">
        <f ca="1">IF(AND(ISNUMBER(INDIRECT(CONCATENATE("'Pivot'!",ADDRESS($Y172,MATCH(CONCATENATE("Average of ",$I$1),Pivot!$5:$5,0))))),ISNUMBER(INDIRECT(CONCATENATE("'Pivot'!",ADDRESS($Y172,MATCH(CONCATENATE("Average of ",$G$1),Pivot!$5:$5,0))))),ISNUMBER(INDIRECT(CONCATENATE("'Pivot'!",ADDRESS($Y172,MATCH(CONCATENATE("Average of ",$H$1),Pivot!$5:$5,0)))))),(INDIRECT(CONCATENATE("'Pivot'!",ADDRESS($Y172,MATCH(CONCATENATE("Average of ",$I$1),Pivot!$5:$5,0))))/24),"")</f>
        <v/>
      </c>
      <c r="J172" s="21" t="str">
        <f t="shared" ca="1" si="12"/>
        <v/>
      </c>
      <c r="K172" s="36" t="str">
        <f t="shared" ca="1" si="13"/>
        <v/>
      </c>
      <c r="L172" s="36" t="str">
        <f t="shared" ca="1" si="14"/>
        <v/>
      </c>
      <c r="Y172" s="20">
        <f t="shared" si="15"/>
        <v>175</v>
      </c>
    </row>
    <row r="173" spans="2:25" ht="15" customHeight="1" x14ac:dyDescent="0.2">
      <c r="B173" s="77" t="str">
        <f>IF(ISTEXT(Pivot!A176),Pivot!A176,B171)</f>
        <v>U.S. &amp; Canada</v>
      </c>
      <c r="C173" s="77" t="str">
        <f>IF(ISTEXT(Pivot!B176),Pivot!B176,C171)</f>
        <v>U.S. &amp; Canada</v>
      </c>
      <c r="D173" s="77" t="str">
        <f>IF(ISTEXT(Pivot!C176),Pivot!C176,D171)</f>
        <v>United States</v>
      </c>
      <c r="E173" s="77" t="str">
        <f>IF(ISTEXT(Pivot!D176),Pivot!D176,E171)</f>
        <v>Dallas</v>
      </c>
      <c r="F173" s="77" t="str">
        <f>IF(ISTEXT(Pivot!E176),Pivot!E176,F171)</f>
        <v>EFM</v>
      </c>
      <c r="G173" s="21" t="str">
        <f ca="1">IF(AND(ISNUMBER(INDIRECT(CONCATENATE("'Pivot'!",ADDRESS($Y173,MATCH(CONCATENATE("Average of ",$G$1),Pivot!$5:$5,0))))),ISNUMBER(INDIRECT(CONCATENATE("'Pivot'!",ADDRESS($Y173,MATCH(CONCATENATE("Average of ",$H$1),Pivot!$5:$5,0))))),ISNUMBER(INDIRECT(CONCATENATE("'Pivot'!",ADDRESS($Y173,MATCH(CONCATENATE("Average of ",$I$1),Pivot!$5:$5,0)))))),INDIRECT(CONCATENATE("'Pivot'!",ADDRESS($Y173,MATCH(CONCATENATE("Average of ",$G$1),Pivot!$5:$5,0))))*4,"")</f>
        <v/>
      </c>
      <c r="H173" s="21" t="str">
        <f ca="1">IF(AND(ISNUMBER(INDIRECT(CONCATENATE("'Pivot'!",ADDRESS($Y173,MATCH(CONCATENATE("Average of ",$H$1),Pivot!$5:$5,0))))),ISNUMBER(INDIRECT(CONCATENATE("'Pivot'!",ADDRESS($Y173,MATCH(CONCATENATE("Average of ",$G$1),Pivot!$5:$5,0))))),ISNUMBER(INDIRECT(CONCATENATE("'Pivot'!",ADDRESS($Y173,MATCH(CONCATENATE("Average of ",$I$1),Pivot!$5:$5,0)))))),INDIRECT(CONCATENATE("'Pivot'!",ADDRESS($Y173,MATCH(CONCATENATE("Average of ",$H$1),Pivot!$5:$5,0))))*$Q$2,"")</f>
        <v/>
      </c>
      <c r="I173" s="161" t="str">
        <f ca="1">IF(AND(ISNUMBER(INDIRECT(CONCATENATE("'Pivot'!",ADDRESS($Y173,MATCH(CONCATENATE("Average of ",$I$1),Pivot!$5:$5,0))))),ISNUMBER(INDIRECT(CONCATENATE("'Pivot'!",ADDRESS($Y173,MATCH(CONCATENATE("Average of ",$G$1),Pivot!$5:$5,0))))),ISNUMBER(INDIRECT(CONCATENATE("'Pivot'!",ADDRESS($Y173,MATCH(CONCATENATE("Average of ",$H$1),Pivot!$5:$5,0)))))),(INDIRECT(CONCATENATE("'Pivot'!",ADDRESS($Y173,MATCH(CONCATENATE("Average of ",$I$1),Pivot!$5:$5,0))))/24),"")</f>
        <v/>
      </c>
      <c r="J173" s="21" t="str">
        <f t="shared" ca="1" si="12"/>
        <v/>
      </c>
      <c r="K173" s="36" t="str">
        <f t="shared" ca="1" si="13"/>
        <v/>
      </c>
      <c r="L173" s="36" t="str">
        <f t="shared" ca="1" si="14"/>
        <v/>
      </c>
      <c r="Y173" s="20">
        <f t="shared" si="15"/>
        <v>176</v>
      </c>
    </row>
    <row r="174" spans="2:25" ht="15" customHeight="1" x14ac:dyDescent="0.2">
      <c r="B174" s="77">
        <f>IF(ISTEXT(Pivot!A177),Pivot!A177,B172)</f>
        <v>0</v>
      </c>
      <c r="C174" s="77">
        <f>IF(ISTEXT(Pivot!B177),Pivot!B177,C172)</f>
        <v>0</v>
      </c>
      <c r="D174" s="77">
        <f>IF(ISTEXT(Pivot!C177),Pivot!C177,D172)</f>
        <v>0</v>
      </c>
      <c r="E174" s="77" t="str">
        <f>IF(ISTEXT(Pivot!D177),Pivot!D177,E172)</f>
        <v>Dallas Total</v>
      </c>
      <c r="F174" s="77" t="str">
        <f>IF(ISTEXT(Pivot!E177),Pivot!E177,F172)</f>
        <v>YEI</v>
      </c>
      <c r="G174" s="21" t="str">
        <f ca="1">IF(AND(ISNUMBER(INDIRECT(CONCATENATE("'Pivot'!",ADDRESS($Y174,MATCH(CONCATENATE("Average of ",$G$1),Pivot!$5:$5,0))))),ISNUMBER(INDIRECT(CONCATENATE("'Pivot'!",ADDRESS($Y174,MATCH(CONCATENATE("Average of ",$H$1),Pivot!$5:$5,0))))),ISNUMBER(INDIRECT(CONCATENATE("'Pivot'!",ADDRESS($Y174,MATCH(CONCATENATE("Average of ",$I$1),Pivot!$5:$5,0)))))),INDIRECT(CONCATENATE("'Pivot'!",ADDRESS($Y174,MATCH(CONCATENATE("Average of ",$G$1),Pivot!$5:$5,0))))*4,"")</f>
        <v/>
      </c>
      <c r="H174" s="21" t="str">
        <f ca="1">IF(AND(ISNUMBER(INDIRECT(CONCATENATE("'Pivot'!",ADDRESS($Y174,MATCH(CONCATENATE("Average of ",$H$1),Pivot!$5:$5,0))))),ISNUMBER(INDIRECT(CONCATENATE("'Pivot'!",ADDRESS($Y174,MATCH(CONCATENATE("Average of ",$G$1),Pivot!$5:$5,0))))),ISNUMBER(INDIRECT(CONCATENATE("'Pivot'!",ADDRESS($Y174,MATCH(CONCATENATE("Average of ",$I$1),Pivot!$5:$5,0)))))),INDIRECT(CONCATENATE("'Pivot'!",ADDRESS($Y174,MATCH(CONCATENATE("Average of ",$H$1),Pivot!$5:$5,0))))*$Q$2,"")</f>
        <v/>
      </c>
      <c r="I174" s="161" t="str">
        <f ca="1">IF(AND(ISNUMBER(INDIRECT(CONCATENATE("'Pivot'!",ADDRESS($Y174,MATCH(CONCATENATE("Average of ",$I$1),Pivot!$5:$5,0))))),ISNUMBER(INDIRECT(CONCATENATE("'Pivot'!",ADDRESS($Y174,MATCH(CONCATENATE("Average of ",$G$1),Pivot!$5:$5,0))))),ISNUMBER(INDIRECT(CONCATENATE("'Pivot'!",ADDRESS($Y174,MATCH(CONCATENATE("Average of ",$H$1),Pivot!$5:$5,0)))))),(INDIRECT(CONCATENATE("'Pivot'!",ADDRESS($Y174,MATCH(CONCATENATE("Average of ",$I$1),Pivot!$5:$5,0))))/24),"")</f>
        <v/>
      </c>
      <c r="J174" s="21" t="str">
        <f t="shared" ca="1" si="12"/>
        <v/>
      </c>
      <c r="K174" s="36" t="str">
        <f t="shared" ca="1" si="13"/>
        <v/>
      </c>
      <c r="L174" s="36" t="str">
        <f t="shared" ca="1" si="14"/>
        <v/>
      </c>
      <c r="Y174" s="20">
        <f t="shared" si="15"/>
        <v>177</v>
      </c>
    </row>
    <row r="175" spans="2:25" ht="15" customHeight="1" x14ac:dyDescent="0.2">
      <c r="B175" s="77" t="str">
        <f>IF(ISTEXT(Pivot!A178),Pivot!A178,B173)</f>
        <v>U.S. &amp; Canada</v>
      </c>
      <c r="C175" s="77" t="str">
        <f>IF(ISTEXT(Pivot!B178),Pivot!B178,C173)</f>
        <v>U.S. &amp; Canada</v>
      </c>
      <c r="D175" s="77" t="str">
        <f>IF(ISTEXT(Pivot!C178),Pivot!C178,D173)</f>
        <v>United States</v>
      </c>
      <c r="E175" s="77" t="str">
        <f>IF(ISTEXT(Pivot!D178),Pivot!D178,E173)</f>
        <v>Dallas</v>
      </c>
      <c r="F175" s="77" t="str">
        <f>IF(ISTEXT(Pivot!E178),Pivot!E178,F173)</f>
        <v>EFM</v>
      </c>
      <c r="G175" s="21" t="str">
        <f ca="1">IF(AND(ISNUMBER(INDIRECT(CONCATENATE("'Pivot'!",ADDRESS($Y175,MATCH(CONCATENATE("Average of ",$G$1),Pivot!$5:$5,0))))),ISNUMBER(INDIRECT(CONCATENATE("'Pivot'!",ADDRESS($Y175,MATCH(CONCATENATE("Average of ",$H$1),Pivot!$5:$5,0))))),ISNUMBER(INDIRECT(CONCATENATE("'Pivot'!",ADDRESS($Y175,MATCH(CONCATENATE("Average of ",$I$1),Pivot!$5:$5,0)))))),INDIRECT(CONCATENATE("'Pivot'!",ADDRESS($Y175,MATCH(CONCATENATE("Average of ",$G$1),Pivot!$5:$5,0))))*4,"")</f>
        <v/>
      </c>
      <c r="H175" s="21" t="str">
        <f ca="1">IF(AND(ISNUMBER(INDIRECT(CONCATENATE("'Pivot'!",ADDRESS($Y175,MATCH(CONCATENATE("Average of ",$H$1),Pivot!$5:$5,0))))),ISNUMBER(INDIRECT(CONCATENATE("'Pivot'!",ADDRESS($Y175,MATCH(CONCATENATE("Average of ",$G$1),Pivot!$5:$5,0))))),ISNUMBER(INDIRECT(CONCATENATE("'Pivot'!",ADDRESS($Y175,MATCH(CONCATENATE("Average of ",$I$1),Pivot!$5:$5,0)))))),INDIRECT(CONCATENATE("'Pivot'!",ADDRESS($Y175,MATCH(CONCATENATE("Average of ",$H$1),Pivot!$5:$5,0))))*$Q$2,"")</f>
        <v/>
      </c>
      <c r="I175" s="161" t="str">
        <f ca="1">IF(AND(ISNUMBER(INDIRECT(CONCATENATE("'Pivot'!",ADDRESS($Y175,MATCH(CONCATENATE("Average of ",$I$1),Pivot!$5:$5,0))))),ISNUMBER(INDIRECT(CONCATENATE("'Pivot'!",ADDRESS($Y175,MATCH(CONCATENATE("Average of ",$G$1),Pivot!$5:$5,0))))),ISNUMBER(INDIRECT(CONCATENATE("'Pivot'!",ADDRESS($Y175,MATCH(CONCATENATE("Average of ",$H$1),Pivot!$5:$5,0)))))),(INDIRECT(CONCATENATE("'Pivot'!",ADDRESS($Y175,MATCH(CONCATENATE("Average of ",$I$1),Pivot!$5:$5,0))))/24),"")</f>
        <v/>
      </c>
      <c r="J175" s="21" t="str">
        <f t="shared" ca="1" si="12"/>
        <v/>
      </c>
      <c r="K175" s="36" t="str">
        <f t="shared" ca="1" si="13"/>
        <v/>
      </c>
      <c r="L175" s="36" t="str">
        <f t="shared" ca="1" si="14"/>
        <v/>
      </c>
      <c r="Y175" s="20">
        <f t="shared" si="15"/>
        <v>178</v>
      </c>
    </row>
    <row r="176" spans="2:25" ht="15" customHeight="1" x14ac:dyDescent="0.2">
      <c r="B176" s="77">
        <f>IF(ISTEXT(Pivot!A179),Pivot!A179,B174)</f>
        <v>0</v>
      </c>
      <c r="C176" s="77">
        <f>IF(ISTEXT(Pivot!B179),Pivot!B179,C174)</f>
        <v>0</v>
      </c>
      <c r="D176" s="77">
        <f>IF(ISTEXT(Pivot!C179),Pivot!C179,D174)</f>
        <v>0</v>
      </c>
      <c r="E176" s="77" t="str">
        <f>IF(ISTEXT(Pivot!D179),Pivot!D179,E174)</f>
        <v>Dallas Total</v>
      </c>
      <c r="F176" s="77" t="str">
        <f>IF(ISTEXT(Pivot!E179),Pivot!E179,F174)</f>
        <v>YEI</v>
      </c>
      <c r="G176" s="21" t="str">
        <f ca="1">IF(AND(ISNUMBER(INDIRECT(CONCATENATE("'Pivot'!",ADDRESS($Y176,MATCH(CONCATENATE("Average of ",$G$1),Pivot!$5:$5,0))))),ISNUMBER(INDIRECT(CONCATENATE("'Pivot'!",ADDRESS($Y176,MATCH(CONCATENATE("Average of ",$H$1),Pivot!$5:$5,0))))),ISNUMBER(INDIRECT(CONCATENATE("'Pivot'!",ADDRESS($Y176,MATCH(CONCATENATE("Average of ",$I$1),Pivot!$5:$5,0)))))),INDIRECT(CONCATENATE("'Pivot'!",ADDRESS($Y176,MATCH(CONCATENATE("Average of ",$G$1),Pivot!$5:$5,0))))*4,"")</f>
        <v/>
      </c>
      <c r="H176" s="21" t="str">
        <f ca="1">IF(AND(ISNUMBER(INDIRECT(CONCATENATE("'Pivot'!",ADDRESS($Y176,MATCH(CONCATENATE("Average of ",$H$1),Pivot!$5:$5,0))))),ISNUMBER(INDIRECT(CONCATENATE("'Pivot'!",ADDRESS($Y176,MATCH(CONCATENATE("Average of ",$G$1),Pivot!$5:$5,0))))),ISNUMBER(INDIRECT(CONCATENATE("'Pivot'!",ADDRESS($Y176,MATCH(CONCATENATE("Average of ",$I$1),Pivot!$5:$5,0)))))),INDIRECT(CONCATENATE("'Pivot'!",ADDRESS($Y176,MATCH(CONCATENATE("Average of ",$H$1),Pivot!$5:$5,0))))*$Q$2,"")</f>
        <v/>
      </c>
      <c r="I176" s="161" t="str">
        <f ca="1">IF(AND(ISNUMBER(INDIRECT(CONCATENATE("'Pivot'!",ADDRESS($Y176,MATCH(CONCATENATE("Average of ",$I$1),Pivot!$5:$5,0))))),ISNUMBER(INDIRECT(CONCATENATE("'Pivot'!",ADDRESS($Y176,MATCH(CONCATENATE("Average of ",$G$1),Pivot!$5:$5,0))))),ISNUMBER(INDIRECT(CONCATENATE("'Pivot'!",ADDRESS($Y176,MATCH(CONCATENATE("Average of ",$H$1),Pivot!$5:$5,0)))))),(INDIRECT(CONCATENATE("'Pivot'!",ADDRESS($Y176,MATCH(CONCATENATE("Average of ",$I$1),Pivot!$5:$5,0))))/24),"")</f>
        <v/>
      </c>
      <c r="J176" s="21" t="str">
        <f t="shared" ca="1" si="12"/>
        <v/>
      </c>
      <c r="K176" s="36" t="str">
        <f t="shared" ca="1" si="13"/>
        <v/>
      </c>
      <c r="L176" s="36" t="str">
        <f t="shared" ca="1" si="14"/>
        <v/>
      </c>
      <c r="Y176" s="20">
        <f t="shared" si="15"/>
        <v>179</v>
      </c>
    </row>
    <row r="177" spans="2:25" ht="15" customHeight="1" x14ac:dyDescent="0.2">
      <c r="B177" s="77" t="str">
        <f>IF(ISTEXT(Pivot!A180),Pivot!A180,B175)</f>
        <v>U.S. &amp; Canada</v>
      </c>
      <c r="C177" s="77" t="str">
        <f>IF(ISTEXT(Pivot!B180),Pivot!B180,C175)</f>
        <v>U.S. &amp; Canada</v>
      </c>
      <c r="D177" s="77" t="str">
        <f>IF(ISTEXT(Pivot!C180),Pivot!C180,D175)</f>
        <v>United States</v>
      </c>
      <c r="E177" s="77" t="str">
        <f>IF(ISTEXT(Pivot!D180),Pivot!D180,E175)</f>
        <v>Dallas</v>
      </c>
      <c r="F177" s="77" t="str">
        <f>IF(ISTEXT(Pivot!E180),Pivot!E180,F175)</f>
        <v>EFM</v>
      </c>
      <c r="G177" s="21" t="str">
        <f ca="1">IF(AND(ISNUMBER(INDIRECT(CONCATENATE("'Pivot'!",ADDRESS($Y177,MATCH(CONCATENATE("Average of ",$G$1),Pivot!$5:$5,0))))),ISNUMBER(INDIRECT(CONCATENATE("'Pivot'!",ADDRESS($Y177,MATCH(CONCATENATE("Average of ",$H$1),Pivot!$5:$5,0))))),ISNUMBER(INDIRECT(CONCATENATE("'Pivot'!",ADDRESS($Y177,MATCH(CONCATENATE("Average of ",$I$1),Pivot!$5:$5,0)))))),INDIRECT(CONCATENATE("'Pivot'!",ADDRESS($Y177,MATCH(CONCATENATE("Average of ",$G$1),Pivot!$5:$5,0))))*4,"")</f>
        <v/>
      </c>
      <c r="H177" s="21" t="str">
        <f ca="1">IF(AND(ISNUMBER(INDIRECT(CONCATENATE("'Pivot'!",ADDRESS($Y177,MATCH(CONCATENATE("Average of ",$H$1),Pivot!$5:$5,0))))),ISNUMBER(INDIRECT(CONCATENATE("'Pivot'!",ADDRESS($Y177,MATCH(CONCATENATE("Average of ",$G$1),Pivot!$5:$5,0))))),ISNUMBER(INDIRECT(CONCATENATE("'Pivot'!",ADDRESS($Y177,MATCH(CONCATENATE("Average of ",$I$1),Pivot!$5:$5,0)))))),INDIRECT(CONCATENATE("'Pivot'!",ADDRESS($Y177,MATCH(CONCATENATE("Average of ",$H$1),Pivot!$5:$5,0))))*$Q$2,"")</f>
        <v/>
      </c>
      <c r="I177" s="161" t="str">
        <f ca="1">IF(AND(ISNUMBER(INDIRECT(CONCATENATE("'Pivot'!",ADDRESS($Y177,MATCH(CONCATENATE("Average of ",$I$1),Pivot!$5:$5,0))))),ISNUMBER(INDIRECT(CONCATENATE("'Pivot'!",ADDRESS($Y177,MATCH(CONCATENATE("Average of ",$G$1),Pivot!$5:$5,0))))),ISNUMBER(INDIRECT(CONCATENATE("'Pivot'!",ADDRESS($Y177,MATCH(CONCATENATE("Average of ",$H$1),Pivot!$5:$5,0)))))),(INDIRECT(CONCATENATE("'Pivot'!",ADDRESS($Y177,MATCH(CONCATENATE("Average of ",$I$1),Pivot!$5:$5,0))))/24),"")</f>
        <v/>
      </c>
      <c r="J177" s="21" t="str">
        <f t="shared" ca="1" si="12"/>
        <v/>
      </c>
      <c r="K177" s="36" t="str">
        <f t="shared" ca="1" si="13"/>
        <v/>
      </c>
      <c r="L177" s="36" t="str">
        <f t="shared" ca="1" si="14"/>
        <v/>
      </c>
      <c r="Y177" s="20">
        <f t="shared" si="15"/>
        <v>180</v>
      </c>
    </row>
    <row r="178" spans="2:25" ht="15" customHeight="1" x14ac:dyDescent="0.2">
      <c r="B178" s="77">
        <f>IF(ISTEXT(Pivot!A181),Pivot!A181,B176)</f>
        <v>0</v>
      </c>
      <c r="C178" s="77">
        <f>IF(ISTEXT(Pivot!B181),Pivot!B181,C176)</f>
        <v>0</v>
      </c>
      <c r="D178" s="77">
        <f>IF(ISTEXT(Pivot!C181),Pivot!C181,D176)</f>
        <v>0</v>
      </c>
      <c r="E178" s="77" t="str">
        <f>IF(ISTEXT(Pivot!D181),Pivot!D181,E176)</f>
        <v>Dallas Total</v>
      </c>
      <c r="F178" s="77" t="str">
        <f>IF(ISTEXT(Pivot!E181),Pivot!E181,F176)</f>
        <v>YEI</v>
      </c>
      <c r="G178" s="21" t="str">
        <f ca="1">IF(AND(ISNUMBER(INDIRECT(CONCATENATE("'Pivot'!",ADDRESS($Y178,MATCH(CONCATENATE("Average of ",$G$1),Pivot!$5:$5,0))))),ISNUMBER(INDIRECT(CONCATENATE("'Pivot'!",ADDRESS($Y178,MATCH(CONCATENATE("Average of ",$H$1),Pivot!$5:$5,0))))),ISNUMBER(INDIRECT(CONCATENATE("'Pivot'!",ADDRESS($Y178,MATCH(CONCATENATE("Average of ",$I$1),Pivot!$5:$5,0)))))),INDIRECT(CONCATENATE("'Pivot'!",ADDRESS($Y178,MATCH(CONCATENATE("Average of ",$G$1),Pivot!$5:$5,0))))*4,"")</f>
        <v/>
      </c>
      <c r="H178" s="21" t="str">
        <f ca="1">IF(AND(ISNUMBER(INDIRECT(CONCATENATE("'Pivot'!",ADDRESS($Y178,MATCH(CONCATENATE("Average of ",$H$1),Pivot!$5:$5,0))))),ISNUMBER(INDIRECT(CONCATENATE("'Pivot'!",ADDRESS($Y178,MATCH(CONCATENATE("Average of ",$G$1),Pivot!$5:$5,0))))),ISNUMBER(INDIRECT(CONCATENATE("'Pivot'!",ADDRESS($Y178,MATCH(CONCATENATE("Average of ",$I$1),Pivot!$5:$5,0)))))),INDIRECT(CONCATENATE("'Pivot'!",ADDRESS($Y178,MATCH(CONCATENATE("Average of ",$H$1),Pivot!$5:$5,0))))*$Q$2,"")</f>
        <v/>
      </c>
      <c r="I178" s="161" t="str">
        <f ca="1">IF(AND(ISNUMBER(INDIRECT(CONCATENATE("'Pivot'!",ADDRESS($Y178,MATCH(CONCATENATE("Average of ",$I$1),Pivot!$5:$5,0))))),ISNUMBER(INDIRECT(CONCATENATE("'Pivot'!",ADDRESS($Y178,MATCH(CONCATENATE("Average of ",$G$1),Pivot!$5:$5,0))))),ISNUMBER(INDIRECT(CONCATENATE("'Pivot'!",ADDRESS($Y178,MATCH(CONCATENATE("Average of ",$H$1),Pivot!$5:$5,0)))))),(INDIRECT(CONCATENATE("'Pivot'!",ADDRESS($Y178,MATCH(CONCATENATE("Average of ",$I$1),Pivot!$5:$5,0))))/24),"")</f>
        <v/>
      </c>
      <c r="J178" s="21" t="str">
        <f t="shared" ca="1" si="12"/>
        <v/>
      </c>
      <c r="K178" s="36" t="str">
        <f t="shared" ca="1" si="13"/>
        <v/>
      </c>
      <c r="L178" s="36" t="str">
        <f t="shared" ca="1" si="14"/>
        <v/>
      </c>
      <c r="Y178" s="20">
        <f t="shared" si="15"/>
        <v>181</v>
      </c>
    </row>
    <row r="179" spans="2:25" ht="15" customHeight="1" x14ac:dyDescent="0.2">
      <c r="B179" s="77" t="str">
        <f>IF(ISTEXT(Pivot!A182),Pivot!A182,B177)</f>
        <v>U.S. &amp; Canada</v>
      </c>
      <c r="C179" s="77" t="str">
        <f>IF(ISTEXT(Pivot!B182),Pivot!B182,C177)</f>
        <v>U.S. &amp; Canada</v>
      </c>
      <c r="D179" s="77" t="str">
        <f>IF(ISTEXT(Pivot!C182),Pivot!C182,D177)</f>
        <v>United States</v>
      </c>
      <c r="E179" s="77" t="str">
        <f>IF(ISTEXT(Pivot!D182),Pivot!D182,E177)</f>
        <v>Dallas</v>
      </c>
      <c r="F179" s="77" t="str">
        <f>IF(ISTEXT(Pivot!E182),Pivot!E182,F177)</f>
        <v>EFM</v>
      </c>
      <c r="G179" s="21" t="str">
        <f ca="1">IF(AND(ISNUMBER(INDIRECT(CONCATENATE("'Pivot'!",ADDRESS($Y179,MATCH(CONCATENATE("Average of ",$G$1),Pivot!$5:$5,0))))),ISNUMBER(INDIRECT(CONCATENATE("'Pivot'!",ADDRESS($Y179,MATCH(CONCATENATE("Average of ",$H$1),Pivot!$5:$5,0))))),ISNUMBER(INDIRECT(CONCATENATE("'Pivot'!",ADDRESS($Y179,MATCH(CONCATENATE("Average of ",$I$1),Pivot!$5:$5,0)))))),INDIRECT(CONCATENATE("'Pivot'!",ADDRESS($Y179,MATCH(CONCATENATE("Average of ",$G$1),Pivot!$5:$5,0))))*4,"")</f>
        <v/>
      </c>
      <c r="H179" s="21" t="str">
        <f ca="1">IF(AND(ISNUMBER(INDIRECT(CONCATENATE("'Pivot'!",ADDRESS($Y179,MATCH(CONCATENATE("Average of ",$H$1),Pivot!$5:$5,0))))),ISNUMBER(INDIRECT(CONCATENATE("'Pivot'!",ADDRESS($Y179,MATCH(CONCATENATE("Average of ",$G$1),Pivot!$5:$5,0))))),ISNUMBER(INDIRECT(CONCATENATE("'Pivot'!",ADDRESS($Y179,MATCH(CONCATENATE("Average of ",$I$1),Pivot!$5:$5,0)))))),INDIRECT(CONCATENATE("'Pivot'!",ADDRESS($Y179,MATCH(CONCATENATE("Average of ",$H$1),Pivot!$5:$5,0))))*$Q$2,"")</f>
        <v/>
      </c>
      <c r="I179" s="161" t="str">
        <f ca="1">IF(AND(ISNUMBER(INDIRECT(CONCATENATE("'Pivot'!",ADDRESS($Y179,MATCH(CONCATENATE("Average of ",$I$1),Pivot!$5:$5,0))))),ISNUMBER(INDIRECT(CONCATENATE("'Pivot'!",ADDRESS($Y179,MATCH(CONCATENATE("Average of ",$G$1),Pivot!$5:$5,0))))),ISNUMBER(INDIRECT(CONCATENATE("'Pivot'!",ADDRESS($Y179,MATCH(CONCATENATE("Average of ",$H$1),Pivot!$5:$5,0)))))),(INDIRECT(CONCATENATE("'Pivot'!",ADDRESS($Y179,MATCH(CONCATENATE("Average of ",$I$1),Pivot!$5:$5,0))))/24),"")</f>
        <v/>
      </c>
      <c r="J179" s="21" t="str">
        <f t="shared" ca="1" si="12"/>
        <v/>
      </c>
      <c r="K179" s="36" t="str">
        <f t="shared" ca="1" si="13"/>
        <v/>
      </c>
      <c r="L179" s="36" t="str">
        <f t="shared" ca="1" si="14"/>
        <v/>
      </c>
      <c r="Y179" s="20">
        <f t="shared" si="15"/>
        <v>182</v>
      </c>
    </row>
    <row r="180" spans="2:25" ht="15" customHeight="1" x14ac:dyDescent="0.2">
      <c r="B180" s="77">
        <f>IF(ISTEXT(Pivot!A183),Pivot!A183,B178)</f>
        <v>0</v>
      </c>
      <c r="C180" s="77">
        <f>IF(ISTEXT(Pivot!B183),Pivot!B183,C178)</f>
        <v>0</v>
      </c>
      <c r="D180" s="77">
        <f>IF(ISTEXT(Pivot!C183),Pivot!C183,D178)</f>
        <v>0</v>
      </c>
      <c r="E180" s="77" t="str">
        <f>IF(ISTEXT(Pivot!D183),Pivot!D183,E178)</f>
        <v>Dallas Total</v>
      </c>
      <c r="F180" s="77" t="str">
        <f>IF(ISTEXT(Pivot!E183),Pivot!E183,F178)</f>
        <v>YEI</v>
      </c>
      <c r="G180" s="21" t="str">
        <f ca="1">IF(AND(ISNUMBER(INDIRECT(CONCATENATE("'Pivot'!",ADDRESS($Y180,MATCH(CONCATENATE("Average of ",$G$1),Pivot!$5:$5,0))))),ISNUMBER(INDIRECT(CONCATENATE("'Pivot'!",ADDRESS($Y180,MATCH(CONCATENATE("Average of ",$H$1),Pivot!$5:$5,0))))),ISNUMBER(INDIRECT(CONCATENATE("'Pivot'!",ADDRESS($Y180,MATCH(CONCATENATE("Average of ",$I$1),Pivot!$5:$5,0)))))),INDIRECT(CONCATENATE("'Pivot'!",ADDRESS($Y180,MATCH(CONCATENATE("Average of ",$G$1),Pivot!$5:$5,0))))*4,"")</f>
        <v/>
      </c>
      <c r="H180" s="21" t="str">
        <f ca="1">IF(AND(ISNUMBER(INDIRECT(CONCATENATE("'Pivot'!",ADDRESS($Y180,MATCH(CONCATENATE("Average of ",$H$1),Pivot!$5:$5,0))))),ISNUMBER(INDIRECT(CONCATENATE("'Pivot'!",ADDRESS($Y180,MATCH(CONCATENATE("Average of ",$G$1),Pivot!$5:$5,0))))),ISNUMBER(INDIRECT(CONCATENATE("'Pivot'!",ADDRESS($Y180,MATCH(CONCATENATE("Average of ",$I$1),Pivot!$5:$5,0)))))),INDIRECT(CONCATENATE("'Pivot'!",ADDRESS($Y180,MATCH(CONCATENATE("Average of ",$H$1),Pivot!$5:$5,0))))*$Q$2,"")</f>
        <v/>
      </c>
      <c r="I180" s="161" t="str">
        <f ca="1">IF(AND(ISNUMBER(INDIRECT(CONCATENATE("'Pivot'!",ADDRESS($Y180,MATCH(CONCATENATE("Average of ",$I$1),Pivot!$5:$5,0))))),ISNUMBER(INDIRECT(CONCATENATE("'Pivot'!",ADDRESS($Y180,MATCH(CONCATENATE("Average of ",$G$1),Pivot!$5:$5,0))))),ISNUMBER(INDIRECT(CONCATENATE("'Pivot'!",ADDRESS($Y180,MATCH(CONCATENATE("Average of ",$H$1),Pivot!$5:$5,0)))))),(INDIRECT(CONCATENATE("'Pivot'!",ADDRESS($Y180,MATCH(CONCATENATE("Average of ",$I$1),Pivot!$5:$5,0))))/24),"")</f>
        <v/>
      </c>
      <c r="J180" s="21" t="str">
        <f t="shared" ca="1" si="12"/>
        <v/>
      </c>
      <c r="K180" s="36" t="str">
        <f t="shared" ca="1" si="13"/>
        <v/>
      </c>
      <c r="L180" s="36" t="str">
        <f t="shared" ca="1" si="14"/>
        <v/>
      </c>
      <c r="Y180" s="20">
        <f t="shared" si="15"/>
        <v>183</v>
      </c>
    </row>
    <row r="181" spans="2:25" ht="15" customHeight="1" x14ac:dyDescent="0.2">
      <c r="B181" s="77" t="str">
        <f>IF(ISTEXT(Pivot!A184),Pivot!A184,B179)</f>
        <v>U.S. &amp; Canada</v>
      </c>
      <c r="C181" s="77" t="str">
        <f>IF(ISTEXT(Pivot!B184),Pivot!B184,C179)</f>
        <v>U.S. &amp; Canada</v>
      </c>
      <c r="D181" s="77" t="str">
        <f>IF(ISTEXT(Pivot!C184),Pivot!C184,D179)</f>
        <v>United States</v>
      </c>
      <c r="E181" s="77" t="str">
        <f>IF(ISTEXT(Pivot!D184),Pivot!D184,E179)</f>
        <v>Dallas</v>
      </c>
      <c r="F181" s="77" t="str">
        <f>IF(ISTEXT(Pivot!E184),Pivot!E184,F179)</f>
        <v>EFM</v>
      </c>
      <c r="G181" s="21" t="str">
        <f ca="1">IF(AND(ISNUMBER(INDIRECT(CONCATENATE("'Pivot'!",ADDRESS($Y181,MATCH(CONCATENATE("Average of ",$G$1),Pivot!$5:$5,0))))),ISNUMBER(INDIRECT(CONCATENATE("'Pivot'!",ADDRESS($Y181,MATCH(CONCATENATE("Average of ",$H$1),Pivot!$5:$5,0))))),ISNUMBER(INDIRECT(CONCATENATE("'Pivot'!",ADDRESS($Y181,MATCH(CONCATENATE("Average of ",$I$1),Pivot!$5:$5,0)))))),INDIRECT(CONCATENATE("'Pivot'!",ADDRESS($Y181,MATCH(CONCATENATE("Average of ",$G$1),Pivot!$5:$5,0))))*4,"")</f>
        <v/>
      </c>
      <c r="H181" s="21" t="str">
        <f ca="1">IF(AND(ISNUMBER(INDIRECT(CONCATENATE("'Pivot'!",ADDRESS($Y181,MATCH(CONCATENATE("Average of ",$H$1),Pivot!$5:$5,0))))),ISNUMBER(INDIRECT(CONCATENATE("'Pivot'!",ADDRESS($Y181,MATCH(CONCATENATE("Average of ",$G$1),Pivot!$5:$5,0))))),ISNUMBER(INDIRECT(CONCATENATE("'Pivot'!",ADDRESS($Y181,MATCH(CONCATENATE("Average of ",$I$1),Pivot!$5:$5,0)))))),INDIRECT(CONCATENATE("'Pivot'!",ADDRESS($Y181,MATCH(CONCATENATE("Average of ",$H$1),Pivot!$5:$5,0))))*$Q$2,"")</f>
        <v/>
      </c>
      <c r="I181" s="161" t="str">
        <f ca="1">IF(AND(ISNUMBER(INDIRECT(CONCATENATE("'Pivot'!",ADDRESS($Y181,MATCH(CONCATENATE("Average of ",$I$1),Pivot!$5:$5,0))))),ISNUMBER(INDIRECT(CONCATENATE("'Pivot'!",ADDRESS($Y181,MATCH(CONCATENATE("Average of ",$G$1),Pivot!$5:$5,0))))),ISNUMBER(INDIRECT(CONCATENATE("'Pivot'!",ADDRESS($Y181,MATCH(CONCATENATE("Average of ",$H$1),Pivot!$5:$5,0)))))),(INDIRECT(CONCATENATE("'Pivot'!",ADDRESS($Y181,MATCH(CONCATENATE("Average of ",$I$1),Pivot!$5:$5,0))))/24),"")</f>
        <v/>
      </c>
      <c r="J181" s="21" t="str">
        <f t="shared" ca="1" si="12"/>
        <v/>
      </c>
      <c r="K181" s="36" t="str">
        <f t="shared" ca="1" si="13"/>
        <v/>
      </c>
      <c r="L181" s="36" t="str">
        <f t="shared" ca="1" si="14"/>
        <v/>
      </c>
      <c r="Y181" s="20">
        <f t="shared" si="15"/>
        <v>184</v>
      </c>
    </row>
    <row r="182" spans="2:25" ht="15" customHeight="1" x14ac:dyDescent="0.2">
      <c r="B182" s="77">
        <f>IF(ISTEXT(Pivot!A185),Pivot!A185,B180)</f>
        <v>0</v>
      </c>
      <c r="C182" s="77">
        <f>IF(ISTEXT(Pivot!B185),Pivot!B185,C180)</f>
        <v>0</v>
      </c>
      <c r="D182" s="77">
        <f>IF(ISTEXT(Pivot!C185),Pivot!C185,D180)</f>
        <v>0</v>
      </c>
      <c r="E182" s="77" t="str">
        <f>IF(ISTEXT(Pivot!D185),Pivot!D185,E180)</f>
        <v>Dallas Total</v>
      </c>
      <c r="F182" s="77" t="str">
        <f>IF(ISTEXT(Pivot!E185),Pivot!E185,F180)</f>
        <v>YEI</v>
      </c>
      <c r="G182" s="21" t="str">
        <f ca="1">IF(AND(ISNUMBER(INDIRECT(CONCATENATE("'Pivot'!",ADDRESS($Y182,MATCH(CONCATENATE("Average of ",$G$1),Pivot!$5:$5,0))))),ISNUMBER(INDIRECT(CONCATENATE("'Pivot'!",ADDRESS($Y182,MATCH(CONCATENATE("Average of ",$H$1),Pivot!$5:$5,0))))),ISNUMBER(INDIRECT(CONCATENATE("'Pivot'!",ADDRESS($Y182,MATCH(CONCATENATE("Average of ",$I$1),Pivot!$5:$5,0)))))),INDIRECT(CONCATENATE("'Pivot'!",ADDRESS($Y182,MATCH(CONCATENATE("Average of ",$G$1),Pivot!$5:$5,0))))*4,"")</f>
        <v/>
      </c>
      <c r="H182" s="21" t="str">
        <f ca="1">IF(AND(ISNUMBER(INDIRECT(CONCATENATE("'Pivot'!",ADDRESS($Y182,MATCH(CONCATENATE("Average of ",$H$1),Pivot!$5:$5,0))))),ISNUMBER(INDIRECT(CONCATENATE("'Pivot'!",ADDRESS($Y182,MATCH(CONCATENATE("Average of ",$G$1),Pivot!$5:$5,0))))),ISNUMBER(INDIRECT(CONCATENATE("'Pivot'!",ADDRESS($Y182,MATCH(CONCATENATE("Average of ",$I$1),Pivot!$5:$5,0)))))),INDIRECT(CONCATENATE("'Pivot'!",ADDRESS($Y182,MATCH(CONCATENATE("Average of ",$H$1),Pivot!$5:$5,0))))*$Q$2,"")</f>
        <v/>
      </c>
      <c r="I182" s="161" t="str">
        <f ca="1">IF(AND(ISNUMBER(INDIRECT(CONCATENATE("'Pivot'!",ADDRESS($Y182,MATCH(CONCATENATE("Average of ",$I$1),Pivot!$5:$5,0))))),ISNUMBER(INDIRECT(CONCATENATE("'Pivot'!",ADDRESS($Y182,MATCH(CONCATENATE("Average of ",$G$1),Pivot!$5:$5,0))))),ISNUMBER(INDIRECT(CONCATENATE("'Pivot'!",ADDRESS($Y182,MATCH(CONCATENATE("Average of ",$H$1),Pivot!$5:$5,0)))))),(INDIRECT(CONCATENATE("'Pivot'!",ADDRESS($Y182,MATCH(CONCATENATE("Average of ",$I$1),Pivot!$5:$5,0))))/24),"")</f>
        <v/>
      </c>
      <c r="J182" s="21" t="str">
        <f t="shared" ca="1" si="12"/>
        <v/>
      </c>
      <c r="K182" s="36" t="str">
        <f t="shared" ca="1" si="13"/>
        <v/>
      </c>
      <c r="L182" s="36" t="str">
        <f t="shared" ca="1" si="14"/>
        <v/>
      </c>
      <c r="Y182" s="20">
        <f t="shared" si="15"/>
        <v>185</v>
      </c>
    </row>
    <row r="183" spans="2:25" ht="15" customHeight="1" x14ac:dyDescent="0.2">
      <c r="B183" s="77" t="str">
        <f>IF(ISTEXT(Pivot!A186),Pivot!A186,B181)</f>
        <v>U.S. &amp; Canada</v>
      </c>
      <c r="C183" s="77" t="str">
        <f>IF(ISTEXT(Pivot!B186),Pivot!B186,C181)</f>
        <v>U.S. &amp; Canada</v>
      </c>
      <c r="D183" s="77" t="str">
        <f>IF(ISTEXT(Pivot!C186),Pivot!C186,D181)</f>
        <v>United States</v>
      </c>
      <c r="E183" s="77" t="str">
        <f>IF(ISTEXT(Pivot!D186),Pivot!D186,E181)</f>
        <v>Dallas</v>
      </c>
      <c r="F183" s="77" t="str">
        <f>IF(ISTEXT(Pivot!E186),Pivot!E186,F181)</f>
        <v>EFM</v>
      </c>
      <c r="G183" s="21" t="str">
        <f ca="1">IF(AND(ISNUMBER(INDIRECT(CONCATENATE("'Pivot'!",ADDRESS($Y183,MATCH(CONCATENATE("Average of ",$G$1),Pivot!$5:$5,0))))),ISNUMBER(INDIRECT(CONCATENATE("'Pivot'!",ADDRESS($Y183,MATCH(CONCATENATE("Average of ",$H$1),Pivot!$5:$5,0))))),ISNUMBER(INDIRECT(CONCATENATE("'Pivot'!",ADDRESS($Y183,MATCH(CONCATENATE("Average of ",$I$1),Pivot!$5:$5,0)))))),INDIRECT(CONCATENATE("'Pivot'!",ADDRESS($Y183,MATCH(CONCATENATE("Average of ",$G$1),Pivot!$5:$5,0))))*4,"")</f>
        <v/>
      </c>
      <c r="H183" s="21" t="str">
        <f ca="1">IF(AND(ISNUMBER(INDIRECT(CONCATENATE("'Pivot'!",ADDRESS($Y183,MATCH(CONCATENATE("Average of ",$H$1),Pivot!$5:$5,0))))),ISNUMBER(INDIRECT(CONCATENATE("'Pivot'!",ADDRESS($Y183,MATCH(CONCATENATE("Average of ",$G$1),Pivot!$5:$5,0))))),ISNUMBER(INDIRECT(CONCATENATE("'Pivot'!",ADDRESS($Y183,MATCH(CONCATENATE("Average of ",$I$1),Pivot!$5:$5,0)))))),INDIRECT(CONCATENATE("'Pivot'!",ADDRESS($Y183,MATCH(CONCATENATE("Average of ",$H$1),Pivot!$5:$5,0))))*$Q$2,"")</f>
        <v/>
      </c>
      <c r="I183" s="161" t="str">
        <f ca="1">IF(AND(ISNUMBER(INDIRECT(CONCATENATE("'Pivot'!",ADDRESS($Y183,MATCH(CONCATENATE("Average of ",$I$1),Pivot!$5:$5,0))))),ISNUMBER(INDIRECT(CONCATENATE("'Pivot'!",ADDRESS($Y183,MATCH(CONCATENATE("Average of ",$G$1),Pivot!$5:$5,0))))),ISNUMBER(INDIRECT(CONCATENATE("'Pivot'!",ADDRESS($Y183,MATCH(CONCATENATE("Average of ",$H$1),Pivot!$5:$5,0)))))),(INDIRECT(CONCATENATE("'Pivot'!",ADDRESS($Y183,MATCH(CONCATENATE("Average of ",$I$1),Pivot!$5:$5,0))))/24),"")</f>
        <v/>
      </c>
      <c r="J183" s="21" t="str">
        <f t="shared" ca="1" si="12"/>
        <v/>
      </c>
      <c r="K183" s="36" t="str">
        <f t="shared" ca="1" si="13"/>
        <v/>
      </c>
      <c r="L183" s="36" t="str">
        <f t="shared" ca="1" si="14"/>
        <v/>
      </c>
      <c r="Y183" s="20">
        <f t="shared" si="15"/>
        <v>186</v>
      </c>
    </row>
    <row r="184" spans="2:25" ht="15" customHeight="1" x14ac:dyDescent="0.2">
      <c r="B184" s="77">
        <f>IF(ISTEXT(Pivot!A187),Pivot!A187,B182)</f>
        <v>0</v>
      </c>
      <c r="C184" s="77">
        <f>IF(ISTEXT(Pivot!B187),Pivot!B187,C182)</f>
        <v>0</v>
      </c>
      <c r="D184" s="77">
        <f>IF(ISTEXT(Pivot!C187),Pivot!C187,D182)</f>
        <v>0</v>
      </c>
      <c r="E184" s="77" t="str">
        <f>IF(ISTEXT(Pivot!D187),Pivot!D187,E182)</f>
        <v>Dallas Total</v>
      </c>
      <c r="F184" s="77" t="str">
        <f>IF(ISTEXT(Pivot!E187),Pivot!E187,F182)</f>
        <v>YEI</v>
      </c>
      <c r="G184" s="21" t="str">
        <f ca="1">IF(AND(ISNUMBER(INDIRECT(CONCATENATE("'Pivot'!",ADDRESS($Y184,MATCH(CONCATENATE("Average of ",$G$1),Pivot!$5:$5,0))))),ISNUMBER(INDIRECT(CONCATENATE("'Pivot'!",ADDRESS($Y184,MATCH(CONCATENATE("Average of ",$H$1),Pivot!$5:$5,0))))),ISNUMBER(INDIRECT(CONCATENATE("'Pivot'!",ADDRESS($Y184,MATCH(CONCATENATE("Average of ",$I$1),Pivot!$5:$5,0)))))),INDIRECT(CONCATENATE("'Pivot'!",ADDRESS($Y184,MATCH(CONCATENATE("Average of ",$G$1),Pivot!$5:$5,0))))*4,"")</f>
        <v/>
      </c>
      <c r="H184" s="21" t="str">
        <f ca="1">IF(AND(ISNUMBER(INDIRECT(CONCATENATE("'Pivot'!",ADDRESS($Y184,MATCH(CONCATENATE("Average of ",$H$1),Pivot!$5:$5,0))))),ISNUMBER(INDIRECT(CONCATENATE("'Pivot'!",ADDRESS($Y184,MATCH(CONCATENATE("Average of ",$G$1),Pivot!$5:$5,0))))),ISNUMBER(INDIRECT(CONCATENATE("'Pivot'!",ADDRESS($Y184,MATCH(CONCATENATE("Average of ",$I$1),Pivot!$5:$5,0)))))),INDIRECT(CONCATENATE("'Pivot'!",ADDRESS($Y184,MATCH(CONCATENATE("Average of ",$H$1),Pivot!$5:$5,0))))*$Q$2,"")</f>
        <v/>
      </c>
      <c r="I184" s="161" t="str">
        <f ca="1">IF(AND(ISNUMBER(INDIRECT(CONCATENATE("'Pivot'!",ADDRESS($Y184,MATCH(CONCATENATE("Average of ",$I$1),Pivot!$5:$5,0))))),ISNUMBER(INDIRECT(CONCATENATE("'Pivot'!",ADDRESS($Y184,MATCH(CONCATENATE("Average of ",$G$1),Pivot!$5:$5,0))))),ISNUMBER(INDIRECT(CONCATENATE("'Pivot'!",ADDRESS($Y184,MATCH(CONCATENATE("Average of ",$H$1),Pivot!$5:$5,0)))))),(INDIRECT(CONCATENATE("'Pivot'!",ADDRESS($Y184,MATCH(CONCATENATE("Average of ",$I$1),Pivot!$5:$5,0))))/24),"")</f>
        <v/>
      </c>
      <c r="J184" s="21" t="str">
        <f t="shared" ca="1" si="12"/>
        <v/>
      </c>
      <c r="K184" s="36" t="str">
        <f t="shared" ca="1" si="13"/>
        <v/>
      </c>
      <c r="L184" s="36" t="str">
        <f t="shared" ca="1" si="14"/>
        <v/>
      </c>
      <c r="Y184" s="20">
        <f t="shared" si="15"/>
        <v>187</v>
      </c>
    </row>
    <row r="185" spans="2:25" ht="15" customHeight="1" x14ac:dyDescent="0.2">
      <c r="B185" s="77" t="str">
        <f>IF(ISTEXT(Pivot!A188),Pivot!A188,B183)</f>
        <v>U.S. &amp; Canada</v>
      </c>
      <c r="C185" s="77" t="str">
        <f>IF(ISTEXT(Pivot!B188),Pivot!B188,C183)</f>
        <v>U.S. &amp; Canada</v>
      </c>
      <c r="D185" s="77" t="str">
        <f>IF(ISTEXT(Pivot!C188),Pivot!C188,D183)</f>
        <v>United States</v>
      </c>
      <c r="E185" s="77" t="str">
        <f>IF(ISTEXT(Pivot!D188),Pivot!D188,E183)</f>
        <v>Dallas</v>
      </c>
      <c r="F185" s="77" t="str">
        <f>IF(ISTEXT(Pivot!E188),Pivot!E188,F183)</f>
        <v>EFM</v>
      </c>
      <c r="G185" s="21" t="str">
        <f ca="1">IF(AND(ISNUMBER(INDIRECT(CONCATENATE("'Pivot'!",ADDRESS($Y185,MATCH(CONCATENATE("Average of ",$G$1),Pivot!$5:$5,0))))),ISNUMBER(INDIRECT(CONCATENATE("'Pivot'!",ADDRESS($Y185,MATCH(CONCATENATE("Average of ",$H$1),Pivot!$5:$5,0))))),ISNUMBER(INDIRECT(CONCATENATE("'Pivot'!",ADDRESS($Y185,MATCH(CONCATENATE("Average of ",$I$1),Pivot!$5:$5,0)))))),INDIRECT(CONCATENATE("'Pivot'!",ADDRESS($Y185,MATCH(CONCATENATE("Average of ",$G$1),Pivot!$5:$5,0))))*4,"")</f>
        <v/>
      </c>
      <c r="H185" s="21" t="str">
        <f ca="1">IF(AND(ISNUMBER(INDIRECT(CONCATENATE("'Pivot'!",ADDRESS($Y185,MATCH(CONCATENATE("Average of ",$H$1),Pivot!$5:$5,0))))),ISNUMBER(INDIRECT(CONCATENATE("'Pivot'!",ADDRESS($Y185,MATCH(CONCATENATE("Average of ",$G$1),Pivot!$5:$5,0))))),ISNUMBER(INDIRECT(CONCATENATE("'Pivot'!",ADDRESS($Y185,MATCH(CONCATENATE("Average of ",$I$1),Pivot!$5:$5,0)))))),INDIRECT(CONCATENATE("'Pivot'!",ADDRESS($Y185,MATCH(CONCATENATE("Average of ",$H$1),Pivot!$5:$5,0))))*$Q$2,"")</f>
        <v/>
      </c>
      <c r="I185" s="161" t="str">
        <f ca="1">IF(AND(ISNUMBER(INDIRECT(CONCATENATE("'Pivot'!",ADDRESS($Y185,MATCH(CONCATENATE("Average of ",$I$1),Pivot!$5:$5,0))))),ISNUMBER(INDIRECT(CONCATENATE("'Pivot'!",ADDRESS($Y185,MATCH(CONCATENATE("Average of ",$G$1),Pivot!$5:$5,0))))),ISNUMBER(INDIRECT(CONCATENATE("'Pivot'!",ADDRESS($Y185,MATCH(CONCATENATE("Average of ",$H$1),Pivot!$5:$5,0)))))),(INDIRECT(CONCATENATE("'Pivot'!",ADDRESS($Y185,MATCH(CONCATENATE("Average of ",$I$1),Pivot!$5:$5,0))))/24),"")</f>
        <v/>
      </c>
      <c r="J185" s="21" t="str">
        <f t="shared" ca="1" si="12"/>
        <v/>
      </c>
      <c r="K185" s="36" t="str">
        <f t="shared" ca="1" si="13"/>
        <v/>
      </c>
      <c r="L185" s="36" t="str">
        <f t="shared" ca="1" si="14"/>
        <v/>
      </c>
      <c r="Y185" s="20">
        <f t="shared" si="15"/>
        <v>188</v>
      </c>
    </row>
    <row r="186" spans="2:25" ht="15" customHeight="1" x14ac:dyDescent="0.2">
      <c r="B186" s="77">
        <f>IF(ISTEXT(Pivot!A189),Pivot!A189,B184)</f>
        <v>0</v>
      </c>
      <c r="C186" s="77">
        <f>IF(ISTEXT(Pivot!B189),Pivot!B189,C184)</f>
        <v>0</v>
      </c>
      <c r="D186" s="77">
        <f>IF(ISTEXT(Pivot!C189),Pivot!C189,D184)</f>
        <v>0</v>
      </c>
      <c r="E186" s="77" t="str">
        <f>IF(ISTEXT(Pivot!D189),Pivot!D189,E184)</f>
        <v>Dallas Total</v>
      </c>
      <c r="F186" s="77" t="str">
        <f>IF(ISTEXT(Pivot!E189),Pivot!E189,F184)</f>
        <v>YEI</v>
      </c>
      <c r="G186" s="21" t="str">
        <f ca="1">IF(AND(ISNUMBER(INDIRECT(CONCATENATE("'Pivot'!",ADDRESS($Y186,MATCH(CONCATENATE("Average of ",$G$1),Pivot!$5:$5,0))))),ISNUMBER(INDIRECT(CONCATENATE("'Pivot'!",ADDRESS($Y186,MATCH(CONCATENATE("Average of ",$H$1),Pivot!$5:$5,0))))),ISNUMBER(INDIRECT(CONCATENATE("'Pivot'!",ADDRESS($Y186,MATCH(CONCATENATE("Average of ",$I$1),Pivot!$5:$5,0)))))),INDIRECT(CONCATENATE("'Pivot'!",ADDRESS($Y186,MATCH(CONCATENATE("Average of ",$G$1),Pivot!$5:$5,0))))*4,"")</f>
        <v/>
      </c>
      <c r="H186" s="21" t="str">
        <f ca="1">IF(AND(ISNUMBER(INDIRECT(CONCATENATE("'Pivot'!",ADDRESS($Y186,MATCH(CONCATENATE("Average of ",$H$1),Pivot!$5:$5,0))))),ISNUMBER(INDIRECT(CONCATENATE("'Pivot'!",ADDRESS($Y186,MATCH(CONCATENATE("Average of ",$G$1),Pivot!$5:$5,0))))),ISNUMBER(INDIRECT(CONCATENATE("'Pivot'!",ADDRESS($Y186,MATCH(CONCATENATE("Average of ",$I$1),Pivot!$5:$5,0)))))),INDIRECT(CONCATENATE("'Pivot'!",ADDRESS($Y186,MATCH(CONCATENATE("Average of ",$H$1),Pivot!$5:$5,0))))*$Q$2,"")</f>
        <v/>
      </c>
      <c r="I186" s="161" t="str">
        <f ca="1">IF(AND(ISNUMBER(INDIRECT(CONCATENATE("'Pivot'!",ADDRESS($Y186,MATCH(CONCATENATE("Average of ",$I$1),Pivot!$5:$5,0))))),ISNUMBER(INDIRECT(CONCATENATE("'Pivot'!",ADDRESS($Y186,MATCH(CONCATENATE("Average of ",$G$1),Pivot!$5:$5,0))))),ISNUMBER(INDIRECT(CONCATENATE("'Pivot'!",ADDRESS($Y186,MATCH(CONCATENATE("Average of ",$H$1),Pivot!$5:$5,0)))))),(INDIRECT(CONCATENATE("'Pivot'!",ADDRESS($Y186,MATCH(CONCATENATE("Average of ",$I$1),Pivot!$5:$5,0))))/24),"")</f>
        <v/>
      </c>
      <c r="J186" s="21" t="str">
        <f t="shared" ca="1" si="12"/>
        <v/>
      </c>
      <c r="K186" s="36" t="str">
        <f t="shared" ca="1" si="13"/>
        <v/>
      </c>
      <c r="L186" s="36" t="str">
        <f t="shared" ca="1" si="14"/>
        <v/>
      </c>
      <c r="Y186" s="20">
        <f t="shared" si="15"/>
        <v>189</v>
      </c>
    </row>
    <row r="187" spans="2:25" ht="15" customHeight="1" x14ac:dyDescent="0.2">
      <c r="B187" s="77" t="str">
        <f>IF(ISTEXT(Pivot!A190),Pivot!A190,B185)</f>
        <v>U.S. &amp; Canada</v>
      </c>
      <c r="C187" s="77" t="str">
        <f>IF(ISTEXT(Pivot!B190),Pivot!B190,C185)</f>
        <v>U.S. &amp; Canada</v>
      </c>
      <c r="D187" s="77" t="str">
        <f>IF(ISTEXT(Pivot!C190),Pivot!C190,D185)</f>
        <v>United States</v>
      </c>
      <c r="E187" s="77" t="str">
        <f>IF(ISTEXT(Pivot!D190),Pivot!D190,E185)</f>
        <v>Dallas</v>
      </c>
      <c r="F187" s="77" t="str">
        <f>IF(ISTEXT(Pivot!E190),Pivot!E190,F185)</f>
        <v>EFM</v>
      </c>
      <c r="G187" s="21" t="str">
        <f ca="1">IF(AND(ISNUMBER(INDIRECT(CONCATENATE("'Pivot'!",ADDRESS($Y187,MATCH(CONCATENATE("Average of ",$G$1),Pivot!$5:$5,0))))),ISNUMBER(INDIRECT(CONCATENATE("'Pivot'!",ADDRESS($Y187,MATCH(CONCATENATE("Average of ",$H$1),Pivot!$5:$5,0))))),ISNUMBER(INDIRECT(CONCATENATE("'Pivot'!",ADDRESS($Y187,MATCH(CONCATENATE("Average of ",$I$1),Pivot!$5:$5,0)))))),INDIRECT(CONCATENATE("'Pivot'!",ADDRESS($Y187,MATCH(CONCATENATE("Average of ",$G$1),Pivot!$5:$5,0))))*4,"")</f>
        <v/>
      </c>
      <c r="H187" s="21" t="str">
        <f ca="1">IF(AND(ISNUMBER(INDIRECT(CONCATENATE("'Pivot'!",ADDRESS($Y187,MATCH(CONCATENATE("Average of ",$H$1),Pivot!$5:$5,0))))),ISNUMBER(INDIRECT(CONCATENATE("'Pivot'!",ADDRESS($Y187,MATCH(CONCATENATE("Average of ",$G$1),Pivot!$5:$5,0))))),ISNUMBER(INDIRECT(CONCATENATE("'Pivot'!",ADDRESS($Y187,MATCH(CONCATENATE("Average of ",$I$1),Pivot!$5:$5,0)))))),INDIRECT(CONCATENATE("'Pivot'!",ADDRESS($Y187,MATCH(CONCATENATE("Average of ",$H$1),Pivot!$5:$5,0))))*$Q$2,"")</f>
        <v/>
      </c>
      <c r="I187" s="161" t="str">
        <f ca="1">IF(AND(ISNUMBER(INDIRECT(CONCATENATE("'Pivot'!",ADDRESS($Y187,MATCH(CONCATENATE("Average of ",$I$1),Pivot!$5:$5,0))))),ISNUMBER(INDIRECT(CONCATENATE("'Pivot'!",ADDRESS($Y187,MATCH(CONCATENATE("Average of ",$G$1),Pivot!$5:$5,0))))),ISNUMBER(INDIRECT(CONCATENATE("'Pivot'!",ADDRESS($Y187,MATCH(CONCATENATE("Average of ",$H$1),Pivot!$5:$5,0)))))),(INDIRECT(CONCATENATE("'Pivot'!",ADDRESS($Y187,MATCH(CONCATENATE("Average of ",$I$1),Pivot!$5:$5,0))))/24),"")</f>
        <v/>
      </c>
      <c r="J187" s="21" t="str">
        <f t="shared" ca="1" si="12"/>
        <v/>
      </c>
      <c r="K187" s="36" t="str">
        <f t="shared" ca="1" si="13"/>
        <v/>
      </c>
      <c r="L187" s="36" t="str">
        <f t="shared" ca="1" si="14"/>
        <v/>
      </c>
      <c r="Y187" s="20">
        <f t="shared" si="15"/>
        <v>190</v>
      </c>
    </row>
    <row r="188" spans="2:25" ht="15" customHeight="1" x14ac:dyDescent="0.2">
      <c r="B188" s="77">
        <f>IF(ISTEXT(Pivot!A191),Pivot!A191,B186)</f>
        <v>0</v>
      </c>
      <c r="C188" s="77">
        <f>IF(ISTEXT(Pivot!B191),Pivot!B191,C186)</f>
        <v>0</v>
      </c>
      <c r="D188" s="77">
        <f>IF(ISTEXT(Pivot!C191),Pivot!C191,D186)</f>
        <v>0</v>
      </c>
      <c r="E188" s="77" t="str">
        <f>IF(ISTEXT(Pivot!D191),Pivot!D191,E186)</f>
        <v>Dallas Total</v>
      </c>
      <c r="F188" s="77" t="str">
        <f>IF(ISTEXT(Pivot!E191),Pivot!E191,F186)</f>
        <v>YEI</v>
      </c>
      <c r="G188" s="21" t="str">
        <f ca="1">IF(AND(ISNUMBER(INDIRECT(CONCATENATE("'Pivot'!",ADDRESS($Y188,MATCH(CONCATENATE("Average of ",$G$1),Pivot!$5:$5,0))))),ISNUMBER(INDIRECT(CONCATENATE("'Pivot'!",ADDRESS($Y188,MATCH(CONCATENATE("Average of ",$H$1),Pivot!$5:$5,0))))),ISNUMBER(INDIRECT(CONCATENATE("'Pivot'!",ADDRESS($Y188,MATCH(CONCATENATE("Average of ",$I$1),Pivot!$5:$5,0)))))),INDIRECT(CONCATENATE("'Pivot'!",ADDRESS($Y188,MATCH(CONCATENATE("Average of ",$G$1),Pivot!$5:$5,0))))*4,"")</f>
        <v/>
      </c>
      <c r="H188" s="21" t="str">
        <f ca="1">IF(AND(ISNUMBER(INDIRECT(CONCATENATE("'Pivot'!",ADDRESS($Y188,MATCH(CONCATENATE("Average of ",$H$1),Pivot!$5:$5,0))))),ISNUMBER(INDIRECT(CONCATENATE("'Pivot'!",ADDRESS($Y188,MATCH(CONCATENATE("Average of ",$G$1),Pivot!$5:$5,0))))),ISNUMBER(INDIRECT(CONCATENATE("'Pivot'!",ADDRESS($Y188,MATCH(CONCATENATE("Average of ",$I$1),Pivot!$5:$5,0)))))),INDIRECT(CONCATENATE("'Pivot'!",ADDRESS($Y188,MATCH(CONCATENATE("Average of ",$H$1),Pivot!$5:$5,0))))*$Q$2,"")</f>
        <v/>
      </c>
      <c r="I188" s="161" t="str">
        <f ca="1">IF(AND(ISNUMBER(INDIRECT(CONCATENATE("'Pivot'!",ADDRESS($Y188,MATCH(CONCATENATE("Average of ",$I$1),Pivot!$5:$5,0))))),ISNUMBER(INDIRECT(CONCATENATE("'Pivot'!",ADDRESS($Y188,MATCH(CONCATENATE("Average of ",$G$1),Pivot!$5:$5,0))))),ISNUMBER(INDIRECT(CONCATENATE("'Pivot'!",ADDRESS($Y188,MATCH(CONCATENATE("Average of ",$H$1),Pivot!$5:$5,0)))))),(INDIRECT(CONCATENATE("'Pivot'!",ADDRESS($Y188,MATCH(CONCATENATE("Average of ",$I$1),Pivot!$5:$5,0))))/24),"")</f>
        <v/>
      </c>
      <c r="J188" s="21" t="str">
        <f t="shared" ca="1" si="12"/>
        <v/>
      </c>
      <c r="K188" s="36" t="str">
        <f t="shared" ca="1" si="13"/>
        <v/>
      </c>
      <c r="L188" s="36" t="str">
        <f t="shared" ca="1" si="14"/>
        <v/>
      </c>
      <c r="Y188" s="20">
        <f t="shared" si="15"/>
        <v>191</v>
      </c>
    </row>
    <row r="189" spans="2:25" ht="15" customHeight="1" x14ac:dyDescent="0.2">
      <c r="B189" s="77" t="str">
        <f>IF(ISTEXT(Pivot!A192),Pivot!A192,B187)</f>
        <v>U.S. &amp; Canada</v>
      </c>
      <c r="C189" s="77" t="str">
        <f>IF(ISTEXT(Pivot!B192),Pivot!B192,C187)</f>
        <v>U.S. &amp; Canada</v>
      </c>
      <c r="D189" s="77" t="str">
        <f>IF(ISTEXT(Pivot!C192),Pivot!C192,D187)</f>
        <v>United States</v>
      </c>
      <c r="E189" s="77" t="str">
        <f>IF(ISTEXT(Pivot!D192),Pivot!D192,E187)</f>
        <v>Dallas</v>
      </c>
      <c r="F189" s="77" t="str">
        <f>IF(ISTEXT(Pivot!E192),Pivot!E192,F187)</f>
        <v>EFM</v>
      </c>
      <c r="G189" s="21" t="str">
        <f ca="1">IF(AND(ISNUMBER(INDIRECT(CONCATENATE("'Pivot'!",ADDRESS($Y189,MATCH(CONCATENATE("Average of ",$G$1),Pivot!$5:$5,0))))),ISNUMBER(INDIRECT(CONCATENATE("'Pivot'!",ADDRESS($Y189,MATCH(CONCATENATE("Average of ",$H$1),Pivot!$5:$5,0))))),ISNUMBER(INDIRECT(CONCATENATE("'Pivot'!",ADDRESS($Y189,MATCH(CONCATENATE("Average of ",$I$1),Pivot!$5:$5,0)))))),INDIRECT(CONCATENATE("'Pivot'!",ADDRESS($Y189,MATCH(CONCATENATE("Average of ",$G$1),Pivot!$5:$5,0))))*4,"")</f>
        <v/>
      </c>
      <c r="H189" s="21" t="str">
        <f ca="1">IF(AND(ISNUMBER(INDIRECT(CONCATENATE("'Pivot'!",ADDRESS($Y189,MATCH(CONCATENATE("Average of ",$H$1),Pivot!$5:$5,0))))),ISNUMBER(INDIRECT(CONCATENATE("'Pivot'!",ADDRESS($Y189,MATCH(CONCATENATE("Average of ",$G$1),Pivot!$5:$5,0))))),ISNUMBER(INDIRECT(CONCATENATE("'Pivot'!",ADDRESS($Y189,MATCH(CONCATENATE("Average of ",$I$1),Pivot!$5:$5,0)))))),INDIRECT(CONCATENATE("'Pivot'!",ADDRESS($Y189,MATCH(CONCATENATE("Average of ",$H$1),Pivot!$5:$5,0))))*$Q$2,"")</f>
        <v/>
      </c>
      <c r="I189" s="161" t="str">
        <f ca="1">IF(AND(ISNUMBER(INDIRECT(CONCATENATE("'Pivot'!",ADDRESS($Y189,MATCH(CONCATENATE("Average of ",$I$1),Pivot!$5:$5,0))))),ISNUMBER(INDIRECT(CONCATENATE("'Pivot'!",ADDRESS($Y189,MATCH(CONCATENATE("Average of ",$G$1),Pivot!$5:$5,0))))),ISNUMBER(INDIRECT(CONCATENATE("'Pivot'!",ADDRESS($Y189,MATCH(CONCATENATE("Average of ",$H$1),Pivot!$5:$5,0)))))),(INDIRECT(CONCATENATE("'Pivot'!",ADDRESS($Y189,MATCH(CONCATENATE("Average of ",$I$1),Pivot!$5:$5,0))))/24),"")</f>
        <v/>
      </c>
      <c r="J189" s="21" t="str">
        <f t="shared" ca="1" si="12"/>
        <v/>
      </c>
      <c r="K189" s="36" t="str">
        <f t="shared" ca="1" si="13"/>
        <v/>
      </c>
      <c r="L189" s="36" t="str">
        <f t="shared" ca="1" si="14"/>
        <v/>
      </c>
      <c r="Y189" s="20">
        <f t="shared" si="15"/>
        <v>192</v>
      </c>
    </row>
    <row r="190" spans="2:25" ht="15" customHeight="1" x14ac:dyDescent="0.2">
      <c r="B190" s="77">
        <f>IF(ISTEXT(Pivot!A193),Pivot!A193,B188)</f>
        <v>0</v>
      </c>
      <c r="C190" s="77">
        <f>IF(ISTEXT(Pivot!B193),Pivot!B193,C188)</f>
        <v>0</v>
      </c>
      <c r="D190" s="77">
        <f>IF(ISTEXT(Pivot!C193),Pivot!C193,D188)</f>
        <v>0</v>
      </c>
      <c r="E190" s="77" t="str">
        <f>IF(ISTEXT(Pivot!D193),Pivot!D193,E188)</f>
        <v>Dallas Total</v>
      </c>
      <c r="F190" s="77" t="str">
        <f>IF(ISTEXT(Pivot!E193),Pivot!E193,F188)</f>
        <v>YEI</v>
      </c>
      <c r="G190" s="21" t="str">
        <f ca="1">IF(AND(ISNUMBER(INDIRECT(CONCATENATE("'Pivot'!",ADDRESS($Y190,MATCH(CONCATENATE("Average of ",$G$1),Pivot!$5:$5,0))))),ISNUMBER(INDIRECT(CONCATENATE("'Pivot'!",ADDRESS($Y190,MATCH(CONCATENATE("Average of ",$H$1),Pivot!$5:$5,0))))),ISNUMBER(INDIRECT(CONCATENATE("'Pivot'!",ADDRESS($Y190,MATCH(CONCATENATE("Average of ",$I$1),Pivot!$5:$5,0)))))),INDIRECT(CONCATENATE("'Pivot'!",ADDRESS($Y190,MATCH(CONCATENATE("Average of ",$G$1),Pivot!$5:$5,0))))*4,"")</f>
        <v/>
      </c>
      <c r="H190" s="21" t="str">
        <f ca="1">IF(AND(ISNUMBER(INDIRECT(CONCATENATE("'Pivot'!",ADDRESS($Y190,MATCH(CONCATENATE("Average of ",$H$1),Pivot!$5:$5,0))))),ISNUMBER(INDIRECT(CONCATENATE("'Pivot'!",ADDRESS($Y190,MATCH(CONCATENATE("Average of ",$G$1),Pivot!$5:$5,0))))),ISNUMBER(INDIRECT(CONCATENATE("'Pivot'!",ADDRESS($Y190,MATCH(CONCATENATE("Average of ",$I$1),Pivot!$5:$5,0)))))),INDIRECT(CONCATENATE("'Pivot'!",ADDRESS($Y190,MATCH(CONCATENATE("Average of ",$H$1),Pivot!$5:$5,0))))*$Q$2,"")</f>
        <v/>
      </c>
      <c r="I190" s="161" t="str">
        <f ca="1">IF(AND(ISNUMBER(INDIRECT(CONCATENATE("'Pivot'!",ADDRESS($Y190,MATCH(CONCATENATE("Average of ",$I$1),Pivot!$5:$5,0))))),ISNUMBER(INDIRECT(CONCATENATE("'Pivot'!",ADDRESS($Y190,MATCH(CONCATENATE("Average of ",$G$1),Pivot!$5:$5,0))))),ISNUMBER(INDIRECT(CONCATENATE("'Pivot'!",ADDRESS($Y190,MATCH(CONCATENATE("Average of ",$H$1),Pivot!$5:$5,0)))))),(INDIRECT(CONCATENATE("'Pivot'!",ADDRESS($Y190,MATCH(CONCATENATE("Average of ",$I$1),Pivot!$5:$5,0))))/24),"")</f>
        <v/>
      </c>
      <c r="J190" s="21" t="str">
        <f t="shared" ca="1" si="12"/>
        <v/>
      </c>
      <c r="K190" s="36" t="str">
        <f t="shared" ca="1" si="13"/>
        <v/>
      </c>
      <c r="L190" s="36" t="str">
        <f t="shared" ca="1" si="14"/>
        <v/>
      </c>
      <c r="Y190" s="20">
        <f t="shared" si="15"/>
        <v>193</v>
      </c>
    </row>
    <row r="191" spans="2:25" ht="15" customHeight="1" x14ac:dyDescent="0.2">
      <c r="B191" s="77" t="str">
        <f>IF(ISTEXT(Pivot!A194),Pivot!A194,B189)</f>
        <v>U.S. &amp; Canada</v>
      </c>
      <c r="C191" s="77" t="str">
        <f>IF(ISTEXT(Pivot!B194),Pivot!B194,C189)</f>
        <v>U.S. &amp; Canada</v>
      </c>
      <c r="D191" s="77" t="str">
        <f>IF(ISTEXT(Pivot!C194),Pivot!C194,D189)</f>
        <v>United States</v>
      </c>
      <c r="E191" s="77" t="str">
        <f>IF(ISTEXT(Pivot!D194),Pivot!D194,E189)</f>
        <v>Dallas</v>
      </c>
      <c r="F191" s="77" t="str">
        <f>IF(ISTEXT(Pivot!E194),Pivot!E194,F189)</f>
        <v>EFM</v>
      </c>
      <c r="G191" s="21" t="str">
        <f ca="1">IF(AND(ISNUMBER(INDIRECT(CONCATENATE("'Pivot'!",ADDRESS($Y191,MATCH(CONCATENATE("Average of ",$G$1),Pivot!$5:$5,0))))),ISNUMBER(INDIRECT(CONCATENATE("'Pivot'!",ADDRESS($Y191,MATCH(CONCATENATE("Average of ",$H$1),Pivot!$5:$5,0))))),ISNUMBER(INDIRECT(CONCATENATE("'Pivot'!",ADDRESS($Y191,MATCH(CONCATENATE("Average of ",$I$1),Pivot!$5:$5,0)))))),INDIRECT(CONCATENATE("'Pivot'!",ADDRESS($Y191,MATCH(CONCATENATE("Average of ",$G$1),Pivot!$5:$5,0))))*4,"")</f>
        <v/>
      </c>
      <c r="H191" s="21" t="str">
        <f ca="1">IF(AND(ISNUMBER(INDIRECT(CONCATENATE("'Pivot'!",ADDRESS($Y191,MATCH(CONCATENATE("Average of ",$H$1),Pivot!$5:$5,0))))),ISNUMBER(INDIRECT(CONCATENATE("'Pivot'!",ADDRESS($Y191,MATCH(CONCATENATE("Average of ",$G$1),Pivot!$5:$5,0))))),ISNUMBER(INDIRECT(CONCATENATE("'Pivot'!",ADDRESS($Y191,MATCH(CONCATENATE("Average of ",$I$1),Pivot!$5:$5,0)))))),INDIRECT(CONCATENATE("'Pivot'!",ADDRESS($Y191,MATCH(CONCATENATE("Average of ",$H$1),Pivot!$5:$5,0))))*$Q$2,"")</f>
        <v/>
      </c>
      <c r="I191" s="161" t="str">
        <f ca="1">IF(AND(ISNUMBER(INDIRECT(CONCATENATE("'Pivot'!",ADDRESS($Y191,MATCH(CONCATENATE("Average of ",$I$1),Pivot!$5:$5,0))))),ISNUMBER(INDIRECT(CONCATENATE("'Pivot'!",ADDRESS($Y191,MATCH(CONCATENATE("Average of ",$G$1),Pivot!$5:$5,0))))),ISNUMBER(INDIRECT(CONCATENATE("'Pivot'!",ADDRESS($Y191,MATCH(CONCATENATE("Average of ",$H$1),Pivot!$5:$5,0)))))),(INDIRECT(CONCATENATE("'Pivot'!",ADDRESS($Y191,MATCH(CONCATENATE("Average of ",$I$1),Pivot!$5:$5,0))))/24),"")</f>
        <v/>
      </c>
      <c r="J191" s="21" t="str">
        <f t="shared" ca="1" si="12"/>
        <v/>
      </c>
      <c r="K191" s="36" t="str">
        <f t="shared" ca="1" si="13"/>
        <v/>
      </c>
      <c r="L191" s="36" t="str">
        <f t="shared" ca="1" si="14"/>
        <v/>
      </c>
      <c r="Y191" s="20">
        <f t="shared" si="15"/>
        <v>194</v>
      </c>
    </row>
    <row r="192" spans="2:25" ht="15" customHeight="1" x14ac:dyDescent="0.2">
      <c r="B192" s="77">
        <f>IF(ISTEXT(Pivot!A195),Pivot!A195,B190)</f>
        <v>0</v>
      </c>
      <c r="C192" s="77">
        <f>IF(ISTEXT(Pivot!B195),Pivot!B195,C190)</f>
        <v>0</v>
      </c>
      <c r="D192" s="77">
        <f>IF(ISTEXT(Pivot!C195),Pivot!C195,D190)</f>
        <v>0</v>
      </c>
      <c r="E192" s="77" t="str">
        <f>IF(ISTEXT(Pivot!D195),Pivot!D195,E190)</f>
        <v>Dallas Total</v>
      </c>
      <c r="F192" s="77" t="str">
        <f>IF(ISTEXT(Pivot!E195),Pivot!E195,F190)</f>
        <v>YEI</v>
      </c>
      <c r="G192" s="21" t="str">
        <f ca="1">IF(AND(ISNUMBER(INDIRECT(CONCATENATE("'Pivot'!",ADDRESS($Y192,MATCH(CONCATENATE("Average of ",$G$1),Pivot!$5:$5,0))))),ISNUMBER(INDIRECT(CONCATENATE("'Pivot'!",ADDRESS($Y192,MATCH(CONCATENATE("Average of ",$H$1),Pivot!$5:$5,0))))),ISNUMBER(INDIRECT(CONCATENATE("'Pivot'!",ADDRESS($Y192,MATCH(CONCATENATE("Average of ",$I$1),Pivot!$5:$5,0)))))),INDIRECT(CONCATENATE("'Pivot'!",ADDRESS($Y192,MATCH(CONCATENATE("Average of ",$G$1),Pivot!$5:$5,0))))*4,"")</f>
        <v/>
      </c>
      <c r="H192" s="21" t="str">
        <f ca="1">IF(AND(ISNUMBER(INDIRECT(CONCATENATE("'Pivot'!",ADDRESS($Y192,MATCH(CONCATENATE("Average of ",$H$1),Pivot!$5:$5,0))))),ISNUMBER(INDIRECT(CONCATENATE("'Pivot'!",ADDRESS($Y192,MATCH(CONCATENATE("Average of ",$G$1),Pivot!$5:$5,0))))),ISNUMBER(INDIRECT(CONCATENATE("'Pivot'!",ADDRESS($Y192,MATCH(CONCATENATE("Average of ",$I$1),Pivot!$5:$5,0)))))),INDIRECT(CONCATENATE("'Pivot'!",ADDRESS($Y192,MATCH(CONCATENATE("Average of ",$H$1),Pivot!$5:$5,0))))*$Q$2,"")</f>
        <v/>
      </c>
      <c r="I192" s="161" t="str">
        <f ca="1">IF(AND(ISNUMBER(INDIRECT(CONCATENATE("'Pivot'!",ADDRESS($Y192,MATCH(CONCATENATE("Average of ",$I$1),Pivot!$5:$5,0))))),ISNUMBER(INDIRECT(CONCATENATE("'Pivot'!",ADDRESS($Y192,MATCH(CONCATENATE("Average of ",$G$1),Pivot!$5:$5,0))))),ISNUMBER(INDIRECT(CONCATENATE("'Pivot'!",ADDRESS($Y192,MATCH(CONCATENATE("Average of ",$H$1),Pivot!$5:$5,0)))))),(INDIRECT(CONCATENATE("'Pivot'!",ADDRESS($Y192,MATCH(CONCATENATE("Average of ",$I$1),Pivot!$5:$5,0))))/24),"")</f>
        <v/>
      </c>
      <c r="J192" s="21" t="str">
        <f t="shared" ca="1" si="12"/>
        <v/>
      </c>
      <c r="K192" s="36" t="str">
        <f t="shared" ca="1" si="13"/>
        <v/>
      </c>
      <c r="L192" s="36" t="str">
        <f t="shared" ca="1" si="14"/>
        <v/>
      </c>
      <c r="Y192" s="20">
        <f t="shared" si="15"/>
        <v>195</v>
      </c>
    </row>
    <row r="193" spans="2:25" ht="15" customHeight="1" x14ac:dyDescent="0.2">
      <c r="B193" s="77" t="str">
        <f>IF(ISTEXT(Pivot!A196),Pivot!A196,B191)</f>
        <v>U.S. &amp; Canada</v>
      </c>
      <c r="C193" s="77" t="str">
        <f>IF(ISTEXT(Pivot!B196),Pivot!B196,C191)</f>
        <v>U.S. &amp; Canada</v>
      </c>
      <c r="D193" s="77" t="str">
        <f>IF(ISTEXT(Pivot!C196),Pivot!C196,D191)</f>
        <v>United States</v>
      </c>
      <c r="E193" s="77" t="str">
        <f>IF(ISTEXT(Pivot!D196),Pivot!D196,E191)</f>
        <v>Dallas</v>
      </c>
      <c r="F193" s="77" t="str">
        <f>IF(ISTEXT(Pivot!E196),Pivot!E196,F191)</f>
        <v>EFM</v>
      </c>
      <c r="G193" s="21" t="str">
        <f ca="1">IF(AND(ISNUMBER(INDIRECT(CONCATENATE("'Pivot'!",ADDRESS($Y193,MATCH(CONCATENATE("Average of ",$G$1),Pivot!$5:$5,0))))),ISNUMBER(INDIRECT(CONCATENATE("'Pivot'!",ADDRESS($Y193,MATCH(CONCATENATE("Average of ",$H$1),Pivot!$5:$5,0))))),ISNUMBER(INDIRECT(CONCATENATE("'Pivot'!",ADDRESS($Y193,MATCH(CONCATENATE("Average of ",$I$1),Pivot!$5:$5,0)))))),INDIRECT(CONCATENATE("'Pivot'!",ADDRESS($Y193,MATCH(CONCATENATE("Average of ",$G$1),Pivot!$5:$5,0))))*4,"")</f>
        <v/>
      </c>
      <c r="H193" s="21" t="str">
        <f ca="1">IF(AND(ISNUMBER(INDIRECT(CONCATENATE("'Pivot'!",ADDRESS($Y193,MATCH(CONCATENATE("Average of ",$H$1),Pivot!$5:$5,0))))),ISNUMBER(INDIRECT(CONCATENATE("'Pivot'!",ADDRESS($Y193,MATCH(CONCATENATE("Average of ",$G$1),Pivot!$5:$5,0))))),ISNUMBER(INDIRECT(CONCATENATE("'Pivot'!",ADDRESS($Y193,MATCH(CONCATENATE("Average of ",$I$1),Pivot!$5:$5,0)))))),INDIRECT(CONCATENATE("'Pivot'!",ADDRESS($Y193,MATCH(CONCATENATE("Average of ",$H$1),Pivot!$5:$5,0))))*$Q$2,"")</f>
        <v/>
      </c>
      <c r="I193" s="161" t="str">
        <f ca="1">IF(AND(ISNUMBER(INDIRECT(CONCATENATE("'Pivot'!",ADDRESS($Y193,MATCH(CONCATENATE("Average of ",$I$1),Pivot!$5:$5,0))))),ISNUMBER(INDIRECT(CONCATENATE("'Pivot'!",ADDRESS($Y193,MATCH(CONCATENATE("Average of ",$G$1),Pivot!$5:$5,0))))),ISNUMBER(INDIRECT(CONCATENATE("'Pivot'!",ADDRESS($Y193,MATCH(CONCATENATE("Average of ",$H$1),Pivot!$5:$5,0)))))),(INDIRECT(CONCATENATE("'Pivot'!",ADDRESS($Y193,MATCH(CONCATENATE("Average of ",$I$1),Pivot!$5:$5,0))))/24),"")</f>
        <v/>
      </c>
      <c r="J193" s="21" t="str">
        <f t="shared" ca="1" si="12"/>
        <v/>
      </c>
      <c r="K193" s="36" t="str">
        <f t="shared" ca="1" si="13"/>
        <v/>
      </c>
      <c r="L193" s="36" t="str">
        <f t="shared" ca="1" si="14"/>
        <v/>
      </c>
      <c r="Y193" s="20">
        <f t="shared" si="15"/>
        <v>196</v>
      </c>
    </row>
    <row r="194" spans="2:25" ht="15" customHeight="1" x14ac:dyDescent="0.2">
      <c r="B194" s="77">
        <f>IF(ISTEXT(Pivot!A197),Pivot!A197,B192)</f>
        <v>0</v>
      </c>
      <c r="C194" s="77">
        <f>IF(ISTEXT(Pivot!B197),Pivot!B197,C192)</f>
        <v>0</v>
      </c>
      <c r="D194" s="77">
        <f>IF(ISTEXT(Pivot!C197),Pivot!C197,D192)</f>
        <v>0</v>
      </c>
      <c r="E194" s="77" t="str">
        <f>IF(ISTEXT(Pivot!D197),Pivot!D197,E192)</f>
        <v>Dallas Total</v>
      </c>
      <c r="F194" s="77" t="str">
        <f>IF(ISTEXT(Pivot!E197),Pivot!E197,F192)</f>
        <v>YEI</v>
      </c>
      <c r="G194" s="21" t="str">
        <f ca="1">IF(AND(ISNUMBER(INDIRECT(CONCATENATE("'Pivot'!",ADDRESS($Y194,MATCH(CONCATENATE("Average of ",$G$1),Pivot!$5:$5,0))))),ISNUMBER(INDIRECT(CONCATENATE("'Pivot'!",ADDRESS($Y194,MATCH(CONCATENATE("Average of ",$H$1),Pivot!$5:$5,0))))),ISNUMBER(INDIRECT(CONCATENATE("'Pivot'!",ADDRESS($Y194,MATCH(CONCATENATE("Average of ",$I$1),Pivot!$5:$5,0)))))),INDIRECT(CONCATENATE("'Pivot'!",ADDRESS($Y194,MATCH(CONCATENATE("Average of ",$G$1),Pivot!$5:$5,0))))*4,"")</f>
        <v/>
      </c>
      <c r="H194" s="21" t="str">
        <f ca="1">IF(AND(ISNUMBER(INDIRECT(CONCATENATE("'Pivot'!",ADDRESS($Y194,MATCH(CONCATENATE("Average of ",$H$1),Pivot!$5:$5,0))))),ISNUMBER(INDIRECT(CONCATENATE("'Pivot'!",ADDRESS($Y194,MATCH(CONCATENATE("Average of ",$G$1),Pivot!$5:$5,0))))),ISNUMBER(INDIRECT(CONCATENATE("'Pivot'!",ADDRESS($Y194,MATCH(CONCATENATE("Average of ",$I$1),Pivot!$5:$5,0)))))),INDIRECT(CONCATENATE("'Pivot'!",ADDRESS($Y194,MATCH(CONCATENATE("Average of ",$H$1),Pivot!$5:$5,0))))*$Q$2,"")</f>
        <v/>
      </c>
      <c r="I194" s="161" t="str">
        <f ca="1">IF(AND(ISNUMBER(INDIRECT(CONCATENATE("'Pivot'!",ADDRESS($Y194,MATCH(CONCATENATE("Average of ",$I$1),Pivot!$5:$5,0))))),ISNUMBER(INDIRECT(CONCATENATE("'Pivot'!",ADDRESS($Y194,MATCH(CONCATENATE("Average of ",$G$1),Pivot!$5:$5,0))))),ISNUMBER(INDIRECT(CONCATENATE("'Pivot'!",ADDRESS($Y194,MATCH(CONCATENATE("Average of ",$H$1),Pivot!$5:$5,0)))))),(INDIRECT(CONCATENATE("'Pivot'!",ADDRESS($Y194,MATCH(CONCATENATE("Average of ",$I$1),Pivot!$5:$5,0))))/24),"")</f>
        <v/>
      </c>
      <c r="J194" s="21" t="str">
        <f t="shared" ca="1" si="12"/>
        <v/>
      </c>
      <c r="K194" s="36" t="str">
        <f t="shared" ca="1" si="13"/>
        <v/>
      </c>
      <c r="L194" s="36" t="str">
        <f t="shared" ca="1" si="14"/>
        <v/>
      </c>
      <c r="Y194" s="20">
        <f t="shared" si="15"/>
        <v>197</v>
      </c>
    </row>
    <row r="195" spans="2:25" ht="15" customHeight="1" x14ac:dyDescent="0.2">
      <c r="B195" s="77" t="str">
        <f>IF(ISTEXT(Pivot!A198),Pivot!A198,B193)</f>
        <v>U.S. &amp; Canada</v>
      </c>
      <c r="C195" s="77" t="str">
        <f>IF(ISTEXT(Pivot!B198),Pivot!B198,C193)</f>
        <v>U.S. &amp; Canada</v>
      </c>
      <c r="D195" s="77" t="str">
        <f>IF(ISTEXT(Pivot!C198),Pivot!C198,D193)</f>
        <v>United States</v>
      </c>
      <c r="E195" s="77" t="str">
        <f>IF(ISTEXT(Pivot!D198),Pivot!D198,E193)</f>
        <v>Dallas</v>
      </c>
      <c r="F195" s="77" t="str">
        <f>IF(ISTEXT(Pivot!E198),Pivot!E198,F193)</f>
        <v>EFM</v>
      </c>
      <c r="G195" s="21" t="str">
        <f ca="1">IF(AND(ISNUMBER(INDIRECT(CONCATENATE("'Pivot'!",ADDRESS($Y195,MATCH(CONCATENATE("Average of ",$G$1),Pivot!$5:$5,0))))),ISNUMBER(INDIRECT(CONCATENATE("'Pivot'!",ADDRESS($Y195,MATCH(CONCATENATE("Average of ",$H$1),Pivot!$5:$5,0))))),ISNUMBER(INDIRECT(CONCATENATE("'Pivot'!",ADDRESS($Y195,MATCH(CONCATENATE("Average of ",$I$1),Pivot!$5:$5,0)))))),INDIRECT(CONCATENATE("'Pivot'!",ADDRESS($Y195,MATCH(CONCATENATE("Average of ",$G$1),Pivot!$5:$5,0))))*4,"")</f>
        <v/>
      </c>
      <c r="H195" s="21" t="str">
        <f ca="1">IF(AND(ISNUMBER(INDIRECT(CONCATENATE("'Pivot'!",ADDRESS($Y195,MATCH(CONCATENATE("Average of ",$H$1),Pivot!$5:$5,0))))),ISNUMBER(INDIRECT(CONCATENATE("'Pivot'!",ADDRESS($Y195,MATCH(CONCATENATE("Average of ",$G$1),Pivot!$5:$5,0))))),ISNUMBER(INDIRECT(CONCATENATE("'Pivot'!",ADDRESS($Y195,MATCH(CONCATENATE("Average of ",$I$1),Pivot!$5:$5,0)))))),INDIRECT(CONCATENATE("'Pivot'!",ADDRESS($Y195,MATCH(CONCATENATE("Average of ",$H$1),Pivot!$5:$5,0))))*$Q$2,"")</f>
        <v/>
      </c>
      <c r="I195" s="161" t="str">
        <f ca="1">IF(AND(ISNUMBER(INDIRECT(CONCATENATE("'Pivot'!",ADDRESS($Y195,MATCH(CONCATENATE("Average of ",$I$1),Pivot!$5:$5,0))))),ISNUMBER(INDIRECT(CONCATENATE("'Pivot'!",ADDRESS($Y195,MATCH(CONCATENATE("Average of ",$G$1),Pivot!$5:$5,0))))),ISNUMBER(INDIRECT(CONCATENATE("'Pivot'!",ADDRESS($Y195,MATCH(CONCATENATE("Average of ",$H$1),Pivot!$5:$5,0)))))),(INDIRECT(CONCATENATE("'Pivot'!",ADDRESS($Y195,MATCH(CONCATENATE("Average of ",$I$1),Pivot!$5:$5,0))))/24),"")</f>
        <v/>
      </c>
      <c r="J195" s="21" t="str">
        <f t="shared" ref="J195:J206" ca="1" si="16">IF(AND(ISNUMBER(G195),ISNUMBER(H195)),SUM(G195:H195),"")</f>
        <v/>
      </c>
      <c r="K195" s="36" t="str">
        <f t="shared" ref="K195:K258" ca="1" si="17">IF(ISNUMBER(J195),G195/$J195,"")</f>
        <v/>
      </c>
      <c r="L195" s="36" t="str">
        <f t="shared" ref="L195:L258" ca="1" si="18">IF(ISNUMBER(K195),H195/$J195,"")</f>
        <v/>
      </c>
      <c r="Y195" s="20">
        <f t="shared" si="15"/>
        <v>198</v>
      </c>
    </row>
    <row r="196" spans="2:25" ht="15" customHeight="1" x14ac:dyDescent="0.2">
      <c r="B196" s="77">
        <f>IF(ISTEXT(Pivot!A199),Pivot!A199,B194)</f>
        <v>0</v>
      </c>
      <c r="C196" s="77">
        <f>IF(ISTEXT(Pivot!B199),Pivot!B199,C194)</f>
        <v>0</v>
      </c>
      <c r="D196" s="77">
        <f>IF(ISTEXT(Pivot!C199),Pivot!C199,D194)</f>
        <v>0</v>
      </c>
      <c r="E196" s="77" t="str">
        <f>IF(ISTEXT(Pivot!D199),Pivot!D199,E194)</f>
        <v>Dallas Total</v>
      </c>
      <c r="F196" s="77" t="str">
        <f>IF(ISTEXT(Pivot!E199),Pivot!E199,F194)</f>
        <v>YEI</v>
      </c>
      <c r="G196" s="21" t="str">
        <f ca="1">IF(AND(ISNUMBER(INDIRECT(CONCATENATE("'Pivot'!",ADDRESS($Y196,MATCH(CONCATENATE("Average of ",$G$1),Pivot!$5:$5,0))))),ISNUMBER(INDIRECT(CONCATENATE("'Pivot'!",ADDRESS($Y196,MATCH(CONCATENATE("Average of ",$H$1),Pivot!$5:$5,0))))),ISNUMBER(INDIRECT(CONCATENATE("'Pivot'!",ADDRESS($Y196,MATCH(CONCATENATE("Average of ",$I$1),Pivot!$5:$5,0)))))),INDIRECT(CONCATENATE("'Pivot'!",ADDRESS($Y196,MATCH(CONCATENATE("Average of ",$G$1),Pivot!$5:$5,0))))*4,"")</f>
        <v/>
      </c>
      <c r="H196" s="21" t="str">
        <f ca="1">IF(AND(ISNUMBER(INDIRECT(CONCATENATE("'Pivot'!",ADDRESS($Y196,MATCH(CONCATENATE("Average of ",$H$1),Pivot!$5:$5,0))))),ISNUMBER(INDIRECT(CONCATENATE("'Pivot'!",ADDRESS($Y196,MATCH(CONCATENATE("Average of ",$G$1),Pivot!$5:$5,0))))),ISNUMBER(INDIRECT(CONCATENATE("'Pivot'!",ADDRESS($Y196,MATCH(CONCATENATE("Average of ",$I$1),Pivot!$5:$5,0)))))),INDIRECT(CONCATENATE("'Pivot'!",ADDRESS($Y196,MATCH(CONCATENATE("Average of ",$H$1),Pivot!$5:$5,0))))*$Q$2,"")</f>
        <v/>
      </c>
      <c r="I196" s="161" t="str">
        <f ca="1">IF(AND(ISNUMBER(INDIRECT(CONCATENATE("'Pivot'!",ADDRESS($Y196,MATCH(CONCATENATE("Average of ",$I$1),Pivot!$5:$5,0))))),ISNUMBER(INDIRECT(CONCATENATE("'Pivot'!",ADDRESS($Y196,MATCH(CONCATENATE("Average of ",$G$1),Pivot!$5:$5,0))))),ISNUMBER(INDIRECT(CONCATENATE("'Pivot'!",ADDRESS($Y196,MATCH(CONCATENATE("Average of ",$H$1),Pivot!$5:$5,0)))))),(INDIRECT(CONCATENATE("'Pivot'!",ADDRESS($Y196,MATCH(CONCATENATE("Average of ",$I$1),Pivot!$5:$5,0))))/24),"")</f>
        <v/>
      </c>
      <c r="J196" s="21" t="str">
        <f t="shared" ca="1" si="16"/>
        <v/>
      </c>
      <c r="K196" s="36" t="str">
        <f t="shared" ca="1" si="17"/>
        <v/>
      </c>
      <c r="L196" s="36" t="str">
        <f t="shared" ca="1" si="18"/>
        <v/>
      </c>
      <c r="Y196" s="20">
        <f t="shared" si="15"/>
        <v>199</v>
      </c>
    </row>
    <row r="197" spans="2:25" ht="15" customHeight="1" x14ac:dyDescent="0.2">
      <c r="B197" s="77" t="str">
        <f>IF(ISTEXT(Pivot!A200),Pivot!A200,B195)</f>
        <v>U.S. &amp; Canada</v>
      </c>
      <c r="C197" s="77" t="str">
        <f>IF(ISTEXT(Pivot!B200),Pivot!B200,C195)</f>
        <v>U.S. &amp; Canada</v>
      </c>
      <c r="D197" s="77" t="str">
        <f>IF(ISTEXT(Pivot!C200),Pivot!C200,D195)</f>
        <v>United States</v>
      </c>
      <c r="E197" s="77" t="str">
        <f>IF(ISTEXT(Pivot!D200),Pivot!D200,E195)</f>
        <v>Dallas</v>
      </c>
      <c r="F197" s="77" t="str">
        <f>IF(ISTEXT(Pivot!E200),Pivot!E200,F195)</f>
        <v>EFM</v>
      </c>
      <c r="G197" s="21" t="str">
        <f ca="1">IF(AND(ISNUMBER(INDIRECT(CONCATENATE("'Pivot'!",ADDRESS($Y197,MATCH(CONCATENATE("Average of ",$G$1),Pivot!$5:$5,0))))),ISNUMBER(INDIRECT(CONCATENATE("'Pivot'!",ADDRESS($Y197,MATCH(CONCATENATE("Average of ",$H$1),Pivot!$5:$5,0))))),ISNUMBER(INDIRECT(CONCATENATE("'Pivot'!",ADDRESS($Y197,MATCH(CONCATENATE("Average of ",$I$1),Pivot!$5:$5,0)))))),INDIRECT(CONCATENATE("'Pivot'!",ADDRESS($Y197,MATCH(CONCATENATE("Average of ",$G$1),Pivot!$5:$5,0))))*4,"")</f>
        <v/>
      </c>
      <c r="H197" s="21" t="str">
        <f ca="1">IF(AND(ISNUMBER(INDIRECT(CONCATENATE("'Pivot'!",ADDRESS($Y197,MATCH(CONCATENATE("Average of ",$H$1),Pivot!$5:$5,0))))),ISNUMBER(INDIRECT(CONCATENATE("'Pivot'!",ADDRESS($Y197,MATCH(CONCATENATE("Average of ",$G$1),Pivot!$5:$5,0))))),ISNUMBER(INDIRECT(CONCATENATE("'Pivot'!",ADDRESS($Y197,MATCH(CONCATENATE("Average of ",$I$1),Pivot!$5:$5,0)))))),INDIRECT(CONCATENATE("'Pivot'!",ADDRESS($Y197,MATCH(CONCATENATE("Average of ",$H$1),Pivot!$5:$5,0))))*$Q$2,"")</f>
        <v/>
      </c>
      <c r="I197" s="161" t="str">
        <f ca="1">IF(AND(ISNUMBER(INDIRECT(CONCATENATE("'Pivot'!",ADDRESS($Y197,MATCH(CONCATENATE("Average of ",$I$1),Pivot!$5:$5,0))))),ISNUMBER(INDIRECT(CONCATENATE("'Pivot'!",ADDRESS($Y197,MATCH(CONCATENATE("Average of ",$G$1),Pivot!$5:$5,0))))),ISNUMBER(INDIRECT(CONCATENATE("'Pivot'!",ADDRESS($Y197,MATCH(CONCATENATE("Average of ",$H$1),Pivot!$5:$5,0)))))),(INDIRECT(CONCATENATE("'Pivot'!",ADDRESS($Y197,MATCH(CONCATENATE("Average of ",$I$1),Pivot!$5:$5,0))))/24),"")</f>
        <v/>
      </c>
      <c r="J197" s="21" t="str">
        <f t="shared" ca="1" si="16"/>
        <v/>
      </c>
      <c r="K197" s="36" t="str">
        <f t="shared" ca="1" si="17"/>
        <v/>
      </c>
      <c r="L197" s="36" t="str">
        <f t="shared" ca="1" si="18"/>
        <v/>
      </c>
      <c r="Y197" s="20">
        <f t="shared" ref="Y197:Y232" si="19">Y196+1</f>
        <v>200</v>
      </c>
    </row>
    <row r="198" spans="2:25" ht="15" customHeight="1" x14ac:dyDescent="0.2">
      <c r="B198" s="77">
        <f>IF(ISTEXT(Pivot!A201),Pivot!A201,B196)</f>
        <v>0</v>
      </c>
      <c r="C198" s="77">
        <f>IF(ISTEXT(Pivot!B201),Pivot!B201,C196)</f>
        <v>0</v>
      </c>
      <c r="D198" s="77">
        <f>IF(ISTEXT(Pivot!C201),Pivot!C201,D196)</f>
        <v>0</v>
      </c>
      <c r="E198" s="77" t="str">
        <f>IF(ISTEXT(Pivot!D201),Pivot!D201,E196)</f>
        <v>Dallas Total</v>
      </c>
      <c r="F198" s="77" t="str">
        <f>IF(ISTEXT(Pivot!E201),Pivot!E201,F196)</f>
        <v>YEI</v>
      </c>
      <c r="G198" s="21" t="str">
        <f ca="1">IF(AND(ISNUMBER(INDIRECT(CONCATENATE("'Pivot'!",ADDRESS($Y198,MATCH(CONCATENATE("Average of ",$G$1),Pivot!$5:$5,0))))),ISNUMBER(INDIRECT(CONCATENATE("'Pivot'!",ADDRESS($Y198,MATCH(CONCATENATE("Average of ",$H$1),Pivot!$5:$5,0))))),ISNUMBER(INDIRECT(CONCATENATE("'Pivot'!",ADDRESS($Y198,MATCH(CONCATENATE("Average of ",$I$1),Pivot!$5:$5,0)))))),INDIRECT(CONCATENATE("'Pivot'!",ADDRESS($Y198,MATCH(CONCATENATE("Average of ",$G$1),Pivot!$5:$5,0))))*4,"")</f>
        <v/>
      </c>
      <c r="H198" s="21" t="str">
        <f ca="1">IF(AND(ISNUMBER(INDIRECT(CONCATENATE("'Pivot'!",ADDRESS($Y198,MATCH(CONCATENATE("Average of ",$H$1),Pivot!$5:$5,0))))),ISNUMBER(INDIRECT(CONCATENATE("'Pivot'!",ADDRESS($Y198,MATCH(CONCATENATE("Average of ",$G$1),Pivot!$5:$5,0))))),ISNUMBER(INDIRECT(CONCATENATE("'Pivot'!",ADDRESS($Y198,MATCH(CONCATENATE("Average of ",$I$1),Pivot!$5:$5,0)))))),INDIRECT(CONCATENATE("'Pivot'!",ADDRESS($Y198,MATCH(CONCATENATE("Average of ",$H$1),Pivot!$5:$5,0))))*$Q$2,"")</f>
        <v/>
      </c>
      <c r="I198" s="161" t="str">
        <f ca="1">IF(AND(ISNUMBER(INDIRECT(CONCATENATE("'Pivot'!",ADDRESS($Y198,MATCH(CONCATENATE("Average of ",$I$1),Pivot!$5:$5,0))))),ISNUMBER(INDIRECT(CONCATENATE("'Pivot'!",ADDRESS($Y198,MATCH(CONCATENATE("Average of ",$G$1),Pivot!$5:$5,0))))),ISNUMBER(INDIRECT(CONCATENATE("'Pivot'!",ADDRESS($Y198,MATCH(CONCATENATE("Average of ",$H$1),Pivot!$5:$5,0)))))),(INDIRECT(CONCATENATE("'Pivot'!",ADDRESS($Y198,MATCH(CONCATENATE("Average of ",$I$1),Pivot!$5:$5,0))))/24),"")</f>
        <v/>
      </c>
      <c r="J198" s="21" t="str">
        <f t="shared" ca="1" si="16"/>
        <v/>
      </c>
      <c r="K198" s="36" t="str">
        <f t="shared" ca="1" si="17"/>
        <v/>
      </c>
      <c r="L198" s="36" t="str">
        <f t="shared" ca="1" si="18"/>
        <v/>
      </c>
      <c r="Y198" s="20">
        <f t="shared" si="19"/>
        <v>201</v>
      </c>
    </row>
    <row r="199" spans="2:25" ht="15" customHeight="1" x14ac:dyDescent="0.2">
      <c r="B199" s="77" t="str">
        <f>IF(ISTEXT(Pivot!A202),Pivot!A202,B197)</f>
        <v>U.S. &amp; Canada</v>
      </c>
      <c r="C199" s="77" t="str">
        <f>IF(ISTEXT(Pivot!B202),Pivot!B202,C197)</f>
        <v>U.S. &amp; Canada</v>
      </c>
      <c r="D199" s="77" t="str">
        <f>IF(ISTEXT(Pivot!C202),Pivot!C202,D197)</f>
        <v>United States</v>
      </c>
      <c r="E199" s="77" t="str">
        <f>IF(ISTEXT(Pivot!D202),Pivot!D202,E197)</f>
        <v>Dallas</v>
      </c>
      <c r="F199" s="77" t="str">
        <f>IF(ISTEXT(Pivot!E202),Pivot!E202,F197)</f>
        <v>EFM</v>
      </c>
      <c r="G199" s="21" t="str">
        <f ca="1">IF(AND(ISNUMBER(INDIRECT(CONCATENATE("'Pivot'!",ADDRESS($Y199,MATCH(CONCATENATE("Average of ",$G$1),Pivot!$5:$5,0))))),ISNUMBER(INDIRECT(CONCATENATE("'Pivot'!",ADDRESS($Y199,MATCH(CONCATENATE("Average of ",$H$1),Pivot!$5:$5,0))))),ISNUMBER(INDIRECT(CONCATENATE("'Pivot'!",ADDRESS($Y199,MATCH(CONCATENATE("Average of ",$I$1),Pivot!$5:$5,0)))))),INDIRECT(CONCATENATE("'Pivot'!",ADDRESS($Y199,MATCH(CONCATENATE("Average of ",$G$1),Pivot!$5:$5,0))))*4,"")</f>
        <v/>
      </c>
      <c r="H199" s="21" t="str">
        <f ca="1">IF(AND(ISNUMBER(INDIRECT(CONCATENATE("'Pivot'!",ADDRESS($Y199,MATCH(CONCATENATE("Average of ",$H$1),Pivot!$5:$5,0))))),ISNUMBER(INDIRECT(CONCATENATE("'Pivot'!",ADDRESS($Y199,MATCH(CONCATENATE("Average of ",$G$1),Pivot!$5:$5,0))))),ISNUMBER(INDIRECT(CONCATENATE("'Pivot'!",ADDRESS($Y199,MATCH(CONCATENATE("Average of ",$I$1),Pivot!$5:$5,0)))))),INDIRECT(CONCATENATE("'Pivot'!",ADDRESS($Y199,MATCH(CONCATENATE("Average of ",$H$1),Pivot!$5:$5,0))))*$Q$2,"")</f>
        <v/>
      </c>
      <c r="I199" s="161" t="str">
        <f ca="1">IF(AND(ISNUMBER(INDIRECT(CONCATENATE("'Pivot'!",ADDRESS($Y199,MATCH(CONCATENATE("Average of ",$I$1),Pivot!$5:$5,0))))),ISNUMBER(INDIRECT(CONCATENATE("'Pivot'!",ADDRESS($Y199,MATCH(CONCATENATE("Average of ",$G$1),Pivot!$5:$5,0))))),ISNUMBER(INDIRECT(CONCATENATE("'Pivot'!",ADDRESS($Y199,MATCH(CONCATENATE("Average of ",$H$1),Pivot!$5:$5,0)))))),(INDIRECT(CONCATENATE("'Pivot'!",ADDRESS($Y199,MATCH(CONCATENATE("Average of ",$I$1),Pivot!$5:$5,0))))/24),"")</f>
        <v/>
      </c>
      <c r="J199" s="21" t="str">
        <f t="shared" ca="1" si="16"/>
        <v/>
      </c>
      <c r="K199" s="36" t="str">
        <f t="shared" ca="1" si="17"/>
        <v/>
      </c>
      <c r="L199" s="36" t="str">
        <f t="shared" ca="1" si="18"/>
        <v/>
      </c>
      <c r="Y199" s="20">
        <f t="shared" si="19"/>
        <v>202</v>
      </c>
    </row>
    <row r="200" spans="2:25" ht="15" customHeight="1" x14ac:dyDescent="0.2">
      <c r="B200" s="77">
        <f>IF(ISTEXT(Pivot!A203),Pivot!A203,B198)</f>
        <v>0</v>
      </c>
      <c r="C200" s="77">
        <f>IF(ISTEXT(Pivot!B203),Pivot!B203,C198)</f>
        <v>0</v>
      </c>
      <c r="D200" s="77">
        <f>IF(ISTEXT(Pivot!C203),Pivot!C203,D198)</f>
        <v>0</v>
      </c>
      <c r="E200" s="77" t="str">
        <f>IF(ISTEXT(Pivot!D203),Pivot!D203,E198)</f>
        <v>Dallas Total</v>
      </c>
      <c r="F200" s="77" t="str">
        <f>IF(ISTEXT(Pivot!E203),Pivot!E203,F198)</f>
        <v>YEI</v>
      </c>
      <c r="G200" s="21" t="str">
        <f ca="1">IF(AND(ISNUMBER(INDIRECT(CONCATENATE("'Pivot'!",ADDRESS($Y200,MATCH(CONCATENATE("Average of ",$G$1),Pivot!$5:$5,0))))),ISNUMBER(INDIRECT(CONCATENATE("'Pivot'!",ADDRESS($Y200,MATCH(CONCATENATE("Average of ",$H$1),Pivot!$5:$5,0))))),ISNUMBER(INDIRECT(CONCATENATE("'Pivot'!",ADDRESS($Y200,MATCH(CONCATENATE("Average of ",$I$1),Pivot!$5:$5,0)))))),INDIRECT(CONCATENATE("'Pivot'!",ADDRESS($Y200,MATCH(CONCATENATE("Average of ",$G$1),Pivot!$5:$5,0))))*4,"")</f>
        <v/>
      </c>
      <c r="H200" s="21" t="str">
        <f ca="1">IF(AND(ISNUMBER(INDIRECT(CONCATENATE("'Pivot'!",ADDRESS($Y200,MATCH(CONCATENATE("Average of ",$H$1),Pivot!$5:$5,0))))),ISNUMBER(INDIRECT(CONCATENATE("'Pivot'!",ADDRESS($Y200,MATCH(CONCATENATE("Average of ",$G$1),Pivot!$5:$5,0))))),ISNUMBER(INDIRECT(CONCATENATE("'Pivot'!",ADDRESS($Y200,MATCH(CONCATENATE("Average of ",$I$1),Pivot!$5:$5,0)))))),INDIRECT(CONCATENATE("'Pivot'!",ADDRESS($Y200,MATCH(CONCATENATE("Average of ",$H$1),Pivot!$5:$5,0))))*$Q$2,"")</f>
        <v/>
      </c>
      <c r="I200" s="161" t="str">
        <f ca="1">IF(AND(ISNUMBER(INDIRECT(CONCATENATE("'Pivot'!",ADDRESS($Y200,MATCH(CONCATENATE("Average of ",$I$1),Pivot!$5:$5,0))))),ISNUMBER(INDIRECT(CONCATENATE("'Pivot'!",ADDRESS($Y200,MATCH(CONCATENATE("Average of ",$G$1),Pivot!$5:$5,0))))),ISNUMBER(INDIRECT(CONCATENATE("'Pivot'!",ADDRESS($Y200,MATCH(CONCATENATE("Average of ",$H$1),Pivot!$5:$5,0)))))),(INDIRECT(CONCATENATE("'Pivot'!",ADDRESS($Y200,MATCH(CONCATENATE("Average of ",$I$1),Pivot!$5:$5,0))))/24),"")</f>
        <v/>
      </c>
      <c r="J200" s="21" t="str">
        <f t="shared" ca="1" si="16"/>
        <v/>
      </c>
      <c r="K200" s="36" t="str">
        <f t="shared" ca="1" si="17"/>
        <v/>
      </c>
      <c r="L200" s="36" t="str">
        <f t="shared" ca="1" si="18"/>
        <v/>
      </c>
      <c r="Y200" s="20">
        <f t="shared" si="19"/>
        <v>203</v>
      </c>
    </row>
    <row r="201" spans="2:25" ht="15" customHeight="1" x14ac:dyDescent="0.2">
      <c r="B201" s="77" t="str">
        <f>IF(ISTEXT(Pivot!A204),Pivot!A204,B199)</f>
        <v>U.S. &amp; Canada</v>
      </c>
      <c r="C201" s="77" t="str">
        <f>IF(ISTEXT(Pivot!B204),Pivot!B204,C199)</f>
        <v>U.S. &amp; Canada</v>
      </c>
      <c r="D201" s="77" t="str">
        <f>IF(ISTEXT(Pivot!C204),Pivot!C204,D199)</f>
        <v>United States</v>
      </c>
      <c r="E201" s="77" t="str">
        <f>IF(ISTEXT(Pivot!D204),Pivot!D204,E199)</f>
        <v>Dallas</v>
      </c>
      <c r="F201" s="77" t="str">
        <f>IF(ISTEXT(Pivot!E204),Pivot!E204,F199)</f>
        <v>EFM</v>
      </c>
      <c r="G201" s="21" t="str">
        <f ca="1">IF(AND(ISNUMBER(INDIRECT(CONCATENATE("'Pivot'!",ADDRESS($Y201,MATCH(CONCATENATE("Average of ",$G$1),Pivot!$5:$5,0))))),ISNUMBER(INDIRECT(CONCATENATE("'Pivot'!",ADDRESS($Y201,MATCH(CONCATENATE("Average of ",$H$1),Pivot!$5:$5,0))))),ISNUMBER(INDIRECT(CONCATENATE("'Pivot'!",ADDRESS($Y201,MATCH(CONCATENATE("Average of ",$I$1),Pivot!$5:$5,0)))))),INDIRECT(CONCATENATE("'Pivot'!",ADDRESS($Y201,MATCH(CONCATENATE("Average of ",$G$1),Pivot!$5:$5,0))))*4,"")</f>
        <v/>
      </c>
      <c r="H201" s="21" t="str">
        <f ca="1">IF(AND(ISNUMBER(INDIRECT(CONCATENATE("'Pivot'!",ADDRESS($Y201,MATCH(CONCATENATE("Average of ",$H$1),Pivot!$5:$5,0))))),ISNUMBER(INDIRECT(CONCATENATE("'Pivot'!",ADDRESS($Y201,MATCH(CONCATENATE("Average of ",$G$1),Pivot!$5:$5,0))))),ISNUMBER(INDIRECT(CONCATENATE("'Pivot'!",ADDRESS($Y201,MATCH(CONCATENATE("Average of ",$I$1),Pivot!$5:$5,0)))))),INDIRECT(CONCATENATE("'Pivot'!",ADDRESS($Y201,MATCH(CONCATENATE("Average of ",$H$1),Pivot!$5:$5,0))))*$Q$2,"")</f>
        <v/>
      </c>
      <c r="I201" s="161" t="str">
        <f ca="1">IF(AND(ISNUMBER(INDIRECT(CONCATENATE("'Pivot'!",ADDRESS($Y201,MATCH(CONCATENATE("Average of ",$I$1),Pivot!$5:$5,0))))),ISNUMBER(INDIRECT(CONCATENATE("'Pivot'!",ADDRESS($Y201,MATCH(CONCATENATE("Average of ",$G$1),Pivot!$5:$5,0))))),ISNUMBER(INDIRECT(CONCATENATE("'Pivot'!",ADDRESS($Y201,MATCH(CONCATENATE("Average of ",$H$1),Pivot!$5:$5,0)))))),(INDIRECT(CONCATENATE("'Pivot'!",ADDRESS($Y201,MATCH(CONCATENATE("Average of ",$I$1),Pivot!$5:$5,0))))/24),"")</f>
        <v/>
      </c>
      <c r="J201" s="21" t="str">
        <f t="shared" ca="1" si="16"/>
        <v/>
      </c>
      <c r="K201" s="36" t="str">
        <f t="shared" ca="1" si="17"/>
        <v/>
      </c>
      <c r="L201" s="36" t="str">
        <f t="shared" ca="1" si="18"/>
        <v/>
      </c>
      <c r="Y201" s="20">
        <f t="shared" si="19"/>
        <v>204</v>
      </c>
    </row>
    <row r="202" spans="2:25" ht="15" customHeight="1" x14ac:dyDescent="0.2">
      <c r="B202" s="77">
        <f>IF(ISTEXT(Pivot!A205),Pivot!A205,B200)</f>
        <v>0</v>
      </c>
      <c r="C202" s="77">
        <f>IF(ISTEXT(Pivot!B205),Pivot!B205,C200)</f>
        <v>0</v>
      </c>
      <c r="D202" s="77">
        <f>IF(ISTEXT(Pivot!C205),Pivot!C205,D200)</f>
        <v>0</v>
      </c>
      <c r="E202" s="77" t="str">
        <f>IF(ISTEXT(Pivot!D205),Pivot!D205,E200)</f>
        <v>Dallas Total</v>
      </c>
      <c r="F202" s="77" t="str">
        <f>IF(ISTEXT(Pivot!E205),Pivot!E205,F200)</f>
        <v>YEI</v>
      </c>
      <c r="G202" s="21" t="str">
        <f ca="1">IF(AND(ISNUMBER(INDIRECT(CONCATENATE("'Pivot'!",ADDRESS($Y202,MATCH(CONCATENATE("Average of ",$G$1),Pivot!$5:$5,0))))),ISNUMBER(INDIRECT(CONCATENATE("'Pivot'!",ADDRESS($Y202,MATCH(CONCATENATE("Average of ",$H$1),Pivot!$5:$5,0))))),ISNUMBER(INDIRECT(CONCATENATE("'Pivot'!",ADDRESS($Y202,MATCH(CONCATENATE("Average of ",$I$1),Pivot!$5:$5,0)))))),INDIRECT(CONCATENATE("'Pivot'!",ADDRESS($Y202,MATCH(CONCATENATE("Average of ",$G$1),Pivot!$5:$5,0))))*4,"")</f>
        <v/>
      </c>
      <c r="H202" s="21" t="str">
        <f ca="1">IF(AND(ISNUMBER(INDIRECT(CONCATENATE("'Pivot'!",ADDRESS($Y202,MATCH(CONCATENATE("Average of ",$H$1),Pivot!$5:$5,0))))),ISNUMBER(INDIRECT(CONCATENATE("'Pivot'!",ADDRESS($Y202,MATCH(CONCATENATE("Average of ",$G$1),Pivot!$5:$5,0))))),ISNUMBER(INDIRECT(CONCATENATE("'Pivot'!",ADDRESS($Y202,MATCH(CONCATENATE("Average of ",$I$1),Pivot!$5:$5,0)))))),INDIRECT(CONCATENATE("'Pivot'!",ADDRESS($Y202,MATCH(CONCATENATE("Average of ",$H$1),Pivot!$5:$5,0))))*$Q$2,"")</f>
        <v/>
      </c>
      <c r="I202" s="161" t="str">
        <f ca="1">IF(AND(ISNUMBER(INDIRECT(CONCATENATE("'Pivot'!",ADDRESS($Y202,MATCH(CONCATENATE("Average of ",$I$1),Pivot!$5:$5,0))))),ISNUMBER(INDIRECT(CONCATENATE("'Pivot'!",ADDRESS($Y202,MATCH(CONCATENATE("Average of ",$G$1),Pivot!$5:$5,0))))),ISNUMBER(INDIRECT(CONCATENATE("'Pivot'!",ADDRESS($Y202,MATCH(CONCATENATE("Average of ",$H$1),Pivot!$5:$5,0)))))),(INDIRECT(CONCATENATE("'Pivot'!",ADDRESS($Y202,MATCH(CONCATENATE("Average of ",$I$1),Pivot!$5:$5,0))))/24),"")</f>
        <v/>
      </c>
      <c r="J202" s="21" t="str">
        <f t="shared" ca="1" si="16"/>
        <v/>
      </c>
      <c r="K202" s="36" t="str">
        <f t="shared" ca="1" si="17"/>
        <v/>
      </c>
      <c r="L202" s="36" t="str">
        <f t="shared" ca="1" si="18"/>
        <v/>
      </c>
      <c r="Y202" s="20">
        <f t="shared" si="19"/>
        <v>205</v>
      </c>
    </row>
    <row r="203" spans="2:25" ht="15" customHeight="1" x14ac:dyDescent="0.2">
      <c r="B203" s="77" t="str">
        <f>IF(ISTEXT(Pivot!A206),Pivot!A206,B201)</f>
        <v>U.S. &amp; Canada</v>
      </c>
      <c r="C203" s="77" t="str">
        <f>IF(ISTEXT(Pivot!B206),Pivot!B206,C201)</f>
        <v>U.S. &amp; Canada</v>
      </c>
      <c r="D203" s="77" t="str">
        <f>IF(ISTEXT(Pivot!C206),Pivot!C206,D201)</f>
        <v>United States</v>
      </c>
      <c r="E203" s="77" t="str">
        <f>IF(ISTEXT(Pivot!D206),Pivot!D206,E201)</f>
        <v>Dallas</v>
      </c>
      <c r="F203" s="77" t="str">
        <f>IF(ISTEXT(Pivot!E206),Pivot!E206,F201)</f>
        <v>EFM</v>
      </c>
      <c r="G203" s="21" t="str">
        <f ca="1">IF(AND(ISNUMBER(INDIRECT(CONCATENATE("'Pivot'!",ADDRESS($Y203,MATCH(CONCATENATE("Average of ",$G$1),Pivot!$5:$5,0))))),ISNUMBER(INDIRECT(CONCATENATE("'Pivot'!",ADDRESS($Y203,MATCH(CONCATENATE("Average of ",$H$1),Pivot!$5:$5,0))))),ISNUMBER(INDIRECT(CONCATENATE("'Pivot'!",ADDRESS($Y203,MATCH(CONCATENATE("Average of ",$I$1),Pivot!$5:$5,0)))))),INDIRECT(CONCATENATE("'Pivot'!",ADDRESS($Y203,MATCH(CONCATENATE("Average of ",$G$1),Pivot!$5:$5,0))))*4,"")</f>
        <v/>
      </c>
      <c r="H203" s="21" t="str">
        <f ca="1">IF(AND(ISNUMBER(INDIRECT(CONCATENATE("'Pivot'!",ADDRESS($Y203,MATCH(CONCATENATE("Average of ",$H$1),Pivot!$5:$5,0))))),ISNUMBER(INDIRECT(CONCATENATE("'Pivot'!",ADDRESS($Y203,MATCH(CONCATENATE("Average of ",$G$1),Pivot!$5:$5,0))))),ISNUMBER(INDIRECT(CONCATENATE("'Pivot'!",ADDRESS($Y203,MATCH(CONCATENATE("Average of ",$I$1),Pivot!$5:$5,0)))))),INDIRECT(CONCATENATE("'Pivot'!",ADDRESS($Y203,MATCH(CONCATENATE("Average of ",$H$1),Pivot!$5:$5,0))))*$Q$2,"")</f>
        <v/>
      </c>
      <c r="I203" s="161" t="str">
        <f ca="1">IF(AND(ISNUMBER(INDIRECT(CONCATENATE("'Pivot'!",ADDRESS($Y203,MATCH(CONCATENATE("Average of ",$I$1),Pivot!$5:$5,0))))),ISNUMBER(INDIRECT(CONCATENATE("'Pivot'!",ADDRESS($Y203,MATCH(CONCATENATE("Average of ",$G$1),Pivot!$5:$5,0))))),ISNUMBER(INDIRECT(CONCATENATE("'Pivot'!",ADDRESS($Y203,MATCH(CONCATENATE("Average of ",$H$1),Pivot!$5:$5,0)))))),(INDIRECT(CONCATENATE("'Pivot'!",ADDRESS($Y203,MATCH(CONCATENATE("Average of ",$I$1),Pivot!$5:$5,0))))/24),"")</f>
        <v/>
      </c>
      <c r="J203" s="21" t="str">
        <f t="shared" ca="1" si="16"/>
        <v/>
      </c>
      <c r="K203" s="36" t="str">
        <f t="shared" ca="1" si="17"/>
        <v/>
      </c>
      <c r="L203" s="36" t="str">
        <f t="shared" ca="1" si="18"/>
        <v/>
      </c>
      <c r="Y203" s="20">
        <f t="shared" si="19"/>
        <v>206</v>
      </c>
    </row>
    <row r="204" spans="2:25" ht="15" customHeight="1" x14ac:dyDescent="0.2">
      <c r="B204" s="77">
        <f>IF(ISTEXT(Pivot!A207),Pivot!A207,B202)</f>
        <v>0</v>
      </c>
      <c r="C204" s="77">
        <f>IF(ISTEXT(Pivot!B207),Pivot!B207,C202)</f>
        <v>0</v>
      </c>
      <c r="D204" s="77">
        <f>IF(ISTEXT(Pivot!C207),Pivot!C207,D202)</f>
        <v>0</v>
      </c>
      <c r="E204" s="77" t="str">
        <f>IF(ISTEXT(Pivot!D207),Pivot!D207,E202)</f>
        <v>Dallas Total</v>
      </c>
      <c r="F204" s="77" t="str">
        <f>IF(ISTEXT(Pivot!E207),Pivot!E207,F202)</f>
        <v>YEI</v>
      </c>
      <c r="G204" s="21" t="str">
        <f ca="1">IF(AND(ISNUMBER(INDIRECT(CONCATENATE("'Pivot'!",ADDRESS($Y204,MATCH(CONCATENATE("Average of ",$G$1),Pivot!$5:$5,0))))),ISNUMBER(INDIRECT(CONCATENATE("'Pivot'!",ADDRESS($Y204,MATCH(CONCATENATE("Average of ",$H$1),Pivot!$5:$5,0))))),ISNUMBER(INDIRECT(CONCATENATE("'Pivot'!",ADDRESS($Y204,MATCH(CONCATENATE("Average of ",$I$1),Pivot!$5:$5,0)))))),INDIRECT(CONCATENATE("'Pivot'!",ADDRESS($Y204,MATCH(CONCATENATE("Average of ",$G$1),Pivot!$5:$5,0))))*4,"")</f>
        <v/>
      </c>
      <c r="H204" s="21" t="str">
        <f ca="1">IF(AND(ISNUMBER(INDIRECT(CONCATENATE("'Pivot'!",ADDRESS($Y204,MATCH(CONCATENATE("Average of ",$H$1),Pivot!$5:$5,0))))),ISNUMBER(INDIRECT(CONCATENATE("'Pivot'!",ADDRESS($Y204,MATCH(CONCATENATE("Average of ",$G$1),Pivot!$5:$5,0))))),ISNUMBER(INDIRECT(CONCATENATE("'Pivot'!",ADDRESS($Y204,MATCH(CONCATENATE("Average of ",$I$1),Pivot!$5:$5,0)))))),INDIRECT(CONCATENATE("'Pivot'!",ADDRESS($Y204,MATCH(CONCATENATE("Average of ",$H$1),Pivot!$5:$5,0))))*$Q$2,"")</f>
        <v/>
      </c>
      <c r="I204" s="161" t="str">
        <f ca="1">IF(AND(ISNUMBER(INDIRECT(CONCATENATE("'Pivot'!",ADDRESS($Y204,MATCH(CONCATENATE("Average of ",$I$1),Pivot!$5:$5,0))))),ISNUMBER(INDIRECT(CONCATENATE("'Pivot'!",ADDRESS($Y204,MATCH(CONCATENATE("Average of ",$G$1),Pivot!$5:$5,0))))),ISNUMBER(INDIRECT(CONCATENATE("'Pivot'!",ADDRESS($Y204,MATCH(CONCATENATE("Average of ",$H$1),Pivot!$5:$5,0)))))),(INDIRECT(CONCATENATE("'Pivot'!",ADDRESS($Y204,MATCH(CONCATENATE("Average of ",$I$1),Pivot!$5:$5,0))))/24),"")</f>
        <v/>
      </c>
      <c r="J204" s="21" t="str">
        <f t="shared" ca="1" si="16"/>
        <v/>
      </c>
      <c r="K204" s="36" t="str">
        <f t="shared" ca="1" si="17"/>
        <v/>
      </c>
      <c r="L204" s="36" t="str">
        <f t="shared" ca="1" si="18"/>
        <v/>
      </c>
      <c r="Y204" s="20">
        <f t="shared" si="19"/>
        <v>207</v>
      </c>
    </row>
    <row r="205" spans="2:25" ht="15" customHeight="1" x14ac:dyDescent="0.2">
      <c r="B205" s="77" t="str">
        <f>IF(ISTEXT(Pivot!A208),Pivot!A208,B203)</f>
        <v>U.S. &amp; Canada</v>
      </c>
      <c r="C205" s="77" t="str">
        <f>IF(ISTEXT(Pivot!B208),Pivot!B208,C203)</f>
        <v>U.S. &amp; Canada</v>
      </c>
      <c r="D205" s="77" t="str">
        <f>IF(ISTEXT(Pivot!C208),Pivot!C208,D203)</f>
        <v>United States</v>
      </c>
      <c r="E205" s="77" t="str">
        <f>IF(ISTEXT(Pivot!D208),Pivot!D208,E203)</f>
        <v>Dallas</v>
      </c>
      <c r="F205" s="77" t="str">
        <f>IF(ISTEXT(Pivot!E208),Pivot!E208,F203)</f>
        <v>EFM</v>
      </c>
      <c r="G205" s="21" t="str">
        <f ca="1">IF(AND(ISNUMBER(INDIRECT(CONCATENATE("'Pivot'!",ADDRESS($Y205,MATCH(CONCATENATE("Average of ",$G$1),Pivot!$5:$5,0))))),ISNUMBER(INDIRECT(CONCATENATE("'Pivot'!",ADDRESS($Y205,MATCH(CONCATENATE("Average of ",$H$1),Pivot!$5:$5,0))))),ISNUMBER(INDIRECT(CONCATENATE("'Pivot'!",ADDRESS($Y205,MATCH(CONCATENATE("Average of ",$I$1),Pivot!$5:$5,0)))))),INDIRECT(CONCATENATE("'Pivot'!",ADDRESS($Y205,MATCH(CONCATENATE("Average of ",$G$1),Pivot!$5:$5,0))))*4,"")</f>
        <v/>
      </c>
      <c r="H205" s="21" t="str">
        <f ca="1">IF(AND(ISNUMBER(INDIRECT(CONCATENATE("'Pivot'!",ADDRESS($Y205,MATCH(CONCATENATE("Average of ",$H$1),Pivot!$5:$5,0))))),ISNUMBER(INDIRECT(CONCATENATE("'Pivot'!",ADDRESS($Y205,MATCH(CONCATENATE("Average of ",$G$1),Pivot!$5:$5,0))))),ISNUMBER(INDIRECT(CONCATENATE("'Pivot'!",ADDRESS($Y205,MATCH(CONCATENATE("Average of ",$I$1),Pivot!$5:$5,0)))))),INDIRECT(CONCATENATE("'Pivot'!",ADDRESS($Y205,MATCH(CONCATENATE("Average of ",$H$1),Pivot!$5:$5,0))))*$Q$2,"")</f>
        <v/>
      </c>
      <c r="I205" s="161" t="str">
        <f ca="1">IF(AND(ISNUMBER(INDIRECT(CONCATENATE("'Pivot'!",ADDRESS($Y205,MATCH(CONCATENATE("Average of ",$I$1),Pivot!$5:$5,0))))),ISNUMBER(INDIRECT(CONCATENATE("'Pivot'!",ADDRESS($Y205,MATCH(CONCATENATE("Average of ",$G$1),Pivot!$5:$5,0))))),ISNUMBER(INDIRECT(CONCATENATE("'Pivot'!",ADDRESS($Y205,MATCH(CONCATENATE("Average of ",$H$1),Pivot!$5:$5,0)))))),(INDIRECT(CONCATENATE("'Pivot'!",ADDRESS($Y205,MATCH(CONCATENATE("Average of ",$I$1),Pivot!$5:$5,0))))/24),"")</f>
        <v/>
      </c>
      <c r="J205" s="21" t="str">
        <f t="shared" ca="1" si="16"/>
        <v/>
      </c>
      <c r="K205" s="36" t="str">
        <f t="shared" ca="1" si="17"/>
        <v/>
      </c>
      <c r="L205" s="36" t="str">
        <f t="shared" ca="1" si="18"/>
        <v/>
      </c>
      <c r="Y205" s="20">
        <f t="shared" si="19"/>
        <v>208</v>
      </c>
    </row>
    <row r="206" spans="2:25" ht="15" customHeight="1" x14ac:dyDescent="0.2">
      <c r="B206" s="77">
        <f>IF(ISTEXT(Pivot!A209),Pivot!A209,B204)</f>
        <v>0</v>
      </c>
      <c r="C206" s="77">
        <f>IF(ISTEXT(Pivot!B209),Pivot!B209,C204)</f>
        <v>0</v>
      </c>
      <c r="D206" s="77">
        <f>IF(ISTEXT(Pivot!C209),Pivot!C209,D204)</f>
        <v>0</v>
      </c>
      <c r="E206" s="77" t="str">
        <f>IF(ISTEXT(Pivot!D209),Pivot!D209,E204)</f>
        <v>Dallas Total</v>
      </c>
      <c r="F206" s="77" t="str">
        <f>IF(ISTEXT(Pivot!E209),Pivot!E209,F204)</f>
        <v>YEI</v>
      </c>
      <c r="G206" s="21" t="str">
        <f ca="1">IF(AND(ISNUMBER(INDIRECT(CONCATENATE("'Pivot'!",ADDRESS($Y206,MATCH(CONCATENATE("Average of ",$G$1),Pivot!$5:$5,0))))),ISNUMBER(INDIRECT(CONCATENATE("'Pivot'!",ADDRESS($Y206,MATCH(CONCATENATE("Average of ",$H$1),Pivot!$5:$5,0))))),ISNUMBER(INDIRECT(CONCATENATE("'Pivot'!",ADDRESS($Y206,MATCH(CONCATENATE("Average of ",$I$1),Pivot!$5:$5,0)))))),INDIRECT(CONCATENATE("'Pivot'!",ADDRESS($Y206,MATCH(CONCATENATE("Average of ",$G$1),Pivot!$5:$5,0))))*4,"")</f>
        <v/>
      </c>
      <c r="H206" s="21" t="str">
        <f ca="1">IF(AND(ISNUMBER(INDIRECT(CONCATENATE("'Pivot'!",ADDRESS($Y206,MATCH(CONCATENATE("Average of ",$H$1),Pivot!$5:$5,0))))),ISNUMBER(INDIRECT(CONCATENATE("'Pivot'!",ADDRESS($Y206,MATCH(CONCATENATE("Average of ",$G$1),Pivot!$5:$5,0))))),ISNUMBER(INDIRECT(CONCATENATE("'Pivot'!",ADDRESS($Y206,MATCH(CONCATENATE("Average of ",$I$1),Pivot!$5:$5,0)))))),INDIRECT(CONCATENATE("'Pivot'!",ADDRESS($Y206,MATCH(CONCATENATE("Average of ",$H$1),Pivot!$5:$5,0))))*$Q$2,"")</f>
        <v/>
      </c>
      <c r="I206" s="161" t="str">
        <f ca="1">IF(AND(ISNUMBER(INDIRECT(CONCATENATE("'Pivot'!",ADDRESS($Y206,MATCH(CONCATENATE("Average of ",$I$1),Pivot!$5:$5,0))))),ISNUMBER(INDIRECT(CONCATENATE("'Pivot'!",ADDRESS($Y206,MATCH(CONCATENATE("Average of ",$G$1),Pivot!$5:$5,0))))),ISNUMBER(INDIRECT(CONCATENATE("'Pivot'!",ADDRESS($Y206,MATCH(CONCATENATE("Average of ",$H$1),Pivot!$5:$5,0)))))),(INDIRECT(CONCATENATE("'Pivot'!",ADDRESS($Y206,MATCH(CONCATENATE("Average of ",$I$1),Pivot!$5:$5,0))))/24),"")</f>
        <v/>
      </c>
      <c r="J206" s="21" t="str">
        <f t="shared" ca="1" si="16"/>
        <v/>
      </c>
      <c r="K206" s="36" t="str">
        <f t="shared" ca="1" si="17"/>
        <v/>
      </c>
      <c r="L206" s="36" t="str">
        <f t="shared" ca="1" si="18"/>
        <v/>
      </c>
      <c r="Y206" s="20">
        <f t="shared" si="19"/>
        <v>209</v>
      </c>
    </row>
    <row r="207" spans="2:25" ht="15" customHeight="1" x14ac:dyDescent="0.2">
      <c r="B207" s="77" t="str">
        <f>IF(ISTEXT(Pivot!A210),Pivot!A210,B205)</f>
        <v>U.S. &amp; Canada</v>
      </c>
      <c r="C207" s="77" t="str">
        <f>IF(ISTEXT(Pivot!B210),Pivot!B210,C205)</f>
        <v>U.S. &amp; Canada</v>
      </c>
      <c r="D207" s="77" t="str">
        <f>IF(ISTEXT(Pivot!C210),Pivot!C210,D205)</f>
        <v>United States</v>
      </c>
      <c r="E207" s="77" t="str">
        <f>IF(ISTEXT(Pivot!D210),Pivot!D210,E205)</f>
        <v>Dallas</v>
      </c>
      <c r="F207" s="77" t="str">
        <f>IF(ISTEXT(Pivot!E210),Pivot!E210,F205)</f>
        <v>EFM</v>
      </c>
      <c r="G207" s="21" t="str">
        <f ca="1">IF(AND(ISNUMBER(INDIRECT(CONCATENATE("'Pivot'!",ADDRESS($Y207,MATCH(CONCATENATE("Average of ",$G$1),Pivot!$5:$5,0))))),ISNUMBER(INDIRECT(CONCATENATE("'Pivot'!",ADDRESS($Y207,MATCH(CONCATENATE("Average of ",$H$1),Pivot!$5:$5,0))))),ISNUMBER(INDIRECT(CONCATENATE("'Pivot'!",ADDRESS($Y207,MATCH(CONCATENATE("Average of ",$I$1),Pivot!$5:$5,0)))))),INDIRECT(CONCATENATE("'Pivot'!",ADDRESS($Y207,MATCH(CONCATENATE("Average of ",$G$1),Pivot!$5:$5,0))))*4,"")</f>
        <v/>
      </c>
      <c r="H207" s="21" t="str">
        <f ca="1">IF(AND(ISNUMBER(INDIRECT(CONCATENATE("'Pivot'!",ADDRESS($Y207,MATCH(CONCATENATE("Average of ",$H$1),Pivot!$5:$5,0))))),ISNUMBER(INDIRECT(CONCATENATE("'Pivot'!",ADDRESS($Y207,MATCH(CONCATENATE("Average of ",$G$1),Pivot!$5:$5,0))))),ISNUMBER(INDIRECT(CONCATENATE("'Pivot'!",ADDRESS($Y207,MATCH(CONCATENATE("Average of ",$I$1),Pivot!$5:$5,0)))))),INDIRECT(CONCATENATE("'Pivot'!",ADDRESS($Y207,MATCH(CONCATENATE("Average of ",$H$1),Pivot!$5:$5,0))))*$Q$2,"")</f>
        <v/>
      </c>
      <c r="I207" s="161" t="str">
        <f ca="1">IF(AND(ISNUMBER(INDIRECT(CONCATENATE("'Pivot'!",ADDRESS($Y207,MATCH(CONCATENATE("Average of ",$I$1),Pivot!$5:$5,0))))),ISNUMBER(INDIRECT(CONCATENATE("'Pivot'!",ADDRESS($Y207,MATCH(CONCATENATE("Average of ",$G$1),Pivot!$5:$5,0))))),ISNUMBER(INDIRECT(CONCATENATE("'Pivot'!",ADDRESS($Y207,MATCH(CONCATENATE("Average of ",$H$1),Pivot!$5:$5,0)))))),(INDIRECT(CONCATENATE("'Pivot'!",ADDRESS($Y207,MATCH(CONCATENATE("Average of ",$I$1),Pivot!$5:$5,0))))/24),"")</f>
        <v/>
      </c>
      <c r="J207" s="21" t="str">
        <f t="shared" ref="J207:J233" ca="1" si="20">IF(AND(ISNUMBER(G207),ISNUMBER(H207),ISNUMBER(I207)),SUM(G207:I207),"")</f>
        <v/>
      </c>
      <c r="K207" s="36" t="str">
        <f t="shared" ca="1" si="17"/>
        <v/>
      </c>
      <c r="L207" s="36" t="str">
        <f t="shared" ca="1" si="18"/>
        <v/>
      </c>
      <c r="Y207" s="20">
        <f t="shared" si="19"/>
        <v>210</v>
      </c>
    </row>
    <row r="208" spans="2:25" ht="15" customHeight="1" x14ac:dyDescent="0.2">
      <c r="B208" s="77">
        <f>IF(ISTEXT(Pivot!A211),Pivot!A211,B206)</f>
        <v>0</v>
      </c>
      <c r="C208" s="77">
        <f>IF(ISTEXT(Pivot!B211),Pivot!B211,C206)</f>
        <v>0</v>
      </c>
      <c r="D208" s="77">
        <f>IF(ISTEXT(Pivot!C211),Pivot!C211,D206)</f>
        <v>0</v>
      </c>
      <c r="E208" s="77" t="str">
        <f>IF(ISTEXT(Pivot!D211),Pivot!D211,E206)</f>
        <v>Dallas Total</v>
      </c>
      <c r="F208" s="77" t="str">
        <f>IF(ISTEXT(Pivot!E211),Pivot!E211,F206)</f>
        <v>YEI</v>
      </c>
      <c r="G208" s="21" t="str">
        <f ca="1">IF(AND(ISNUMBER(INDIRECT(CONCATENATE("'Pivot'!",ADDRESS($Y208,MATCH(CONCATENATE("Average of ",$G$1),Pivot!$5:$5,0))))),ISNUMBER(INDIRECT(CONCATENATE("'Pivot'!",ADDRESS($Y208,MATCH(CONCATENATE("Average of ",$H$1),Pivot!$5:$5,0))))),ISNUMBER(INDIRECT(CONCATENATE("'Pivot'!",ADDRESS($Y208,MATCH(CONCATENATE("Average of ",$I$1),Pivot!$5:$5,0)))))),INDIRECT(CONCATENATE("'Pivot'!",ADDRESS($Y208,MATCH(CONCATENATE("Average of ",$G$1),Pivot!$5:$5,0))))*4,"")</f>
        <v/>
      </c>
      <c r="H208" s="21" t="str">
        <f ca="1">IF(AND(ISNUMBER(INDIRECT(CONCATENATE("'Pivot'!",ADDRESS($Y208,MATCH(CONCATENATE("Average of ",$H$1),Pivot!$5:$5,0))))),ISNUMBER(INDIRECT(CONCATENATE("'Pivot'!",ADDRESS($Y208,MATCH(CONCATENATE("Average of ",$G$1),Pivot!$5:$5,0))))),ISNUMBER(INDIRECT(CONCATENATE("'Pivot'!",ADDRESS($Y208,MATCH(CONCATENATE("Average of ",$I$1),Pivot!$5:$5,0)))))),INDIRECT(CONCATENATE("'Pivot'!",ADDRESS($Y208,MATCH(CONCATENATE("Average of ",$H$1),Pivot!$5:$5,0))))*$Q$2,"")</f>
        <v/>
      </c>
      <c r="I208" s="161" t="str">
        <f ca="1">IF(AND(ISNUMBER(INDIRECT(CONCATENATE("'Pivot'!",ADDRESS($Y208,MATCH(CONCATENATE("Average of ",$I$1),Pivot!$5:$5,0))))),ISNUMBER(INDIRECT(CONCATENATE("'Pivot'!",ADDRESS($Y208,MATCH(CONCATENATE("Average of ",$G$1),Pivot!$5:$5,0))))),ISNUMBER(INDIRECT(CONCATENATE("'Pivot'!",ADDRESS($Y208,MATCH(CONCATENATE("Average of ",$H$1),Pivot!$5:$5,0)))))),(INDIRECT(CONCATENATE("'Pivot'!",ADDRESS($Y208,MATCH(CONCATENATE("Average of ",$I$1),Pivot!$5:$5,0))))/24),"")</f>
        <v/>
      </c>
      <c r="J208" s="21" t="str">
        <f t="shared" ca="1" si="20"/>
        <v/>
      </c>
      <c r="K208" s="36" t="str">
        <f t="shared" ca="1" si="17"/>
        <v/>
      </c>
      <c r="L208" s="36" t="str">
        <f t="shared" ca="1" si="18"/>
        <v/>
      </c>
      <c r="Y208" s="20">
        <f t="shared" si="19"/>
        <v>211</v>
      </c>
    </row>
    <row r="209" spans="2:25" ht="15" customHeight="1" x14ac:dyDescent="0.2">
      <c r="B209" s="77" t="str">
        <f>IF(ISTEXT(Pivot!A212),Pivot!A212,B207)</f>
        <v>U.S. &amp; Canada</v>
      </c>
      <c r="C209" s="77" t="str">
        <f>IF(ISTEXT(Pivot!B212),Pivot!B212,C207)</f>
        <v>U.S. &amp; Canada</v>
      </c>
      <c r="D209" s="77" t="str">
        <f>IF(ISTEXT(Pivot!C212),Pivot!C212,D207)</f>
        <v>United States</v>
      </c>
      <c r="E209" s="77" t="str">
        <f>IF(ISTEXT(Pivot!D212),Pivot!D212,E207)</f>
        <v>Dallas</v>
      </c>
      <c r="F209" s="77" t="str">
        <f>IF(ISTEXT(Pivot!E212),Pivot!E212,F207)</f>
        <v>EFM</v>
      </c>
      <c r="G209" s="21" t="str">
        <f ca="1">IF(AND(ISNUMBER(INDIRECT(CONCATENATE("'Pivot'!",ADDRESS($Y209,MATCH(CONCATENATE("Average of ",$G$1),Pivot!$5:$5,0))))),ISNUMBER(INDIRECT(CONCATENATE("'Pivot'!",ADDRESS($Y209,MATCH(CONCATENATE("Average of ",$H$1),Pivot!$5:$5,0))))),ISNUMBER(INDIRECT(CONCATENATE("'Pivot'!",ADDRESS($Y209,MATCH(CONCATENATE("Average of ",$I$1),Pivot!$5:$5,0)))))),INDIRECT(CONCATENATE("'Pivot'!",ADDRESS($Y209,MATCH(CONCATENATE("Average of ",$G$1),Pivot!$5:$5,0))))*4,"")</f>
        <v/>
      </c>
      <c r="H209" s="21" t="str">
        <f ca="1">IF(AND(ISNUMBER(INDIRECT(CONCATENATE("'Pivot'!",ADDRESS($Y209,MATCH(CONCATENATE("Average of ",$H$1),Pivot!$5:$5,0))))),ISNUMBER(INDIRECT(CONCATENATE("'Pivot'!",ADDRESS($Y209,MATCH(CONCATENATE("Average of ",$G$1),Pivot!$5:$5,0))))),ISNUMBER(INDIRECT(CONCATENATE("'Pivot'!",ADDRESS($Y209,MATCH(CONCATENATE("Average of ",$I$1),Pivot!$5:$5,0)))))),INDIRECT(CONCATENATE("'Pivot'!",ADDRESS($Y209,MATCH(CONCATENATE("Average of ",$H$1),Pivot!$5:$5,0))))*$Q$2,"")</f>
        <v/>
      </c>
      <c r="I209" s="161" t="str">
        <f ca="1">IF(AND(ISNUMBER(INDIRECT(CONCATENATE("'Pivot'!",ADDRESS($Y209,MATCH(CONCATENATE("Average of ",$I$1),Pivot!$5:$5,0))))),ISNUMBER(INDIRECT(CONCATENATE("'Pivot'!",ADDRESS($Y209,MATCH(CONCATENATE("Average of ",$G$1),Pivot!$5:$5,0))))),ISNUMBER(INDIRECT(CONCATENATE("'Pivot'!",ADDRESS($Y209,MATCH(CONCATENATE("Average of ",$H$1),Pivot!$5:$5,0)))))),(INDIRECT(CONCATENATE("'Pivot'!",ADDRESS($Y209,MATCH(CONCATENATE("Average of ",$I$1),Pivot!$5:$5,0))))/24),"")</f>
        <v/>
      </c>
      <c r="J209" s="21" t="str">
        <f t="shared" ca="1" si="20"/>
        <v/>
      </c>
      <c r="K209" s="36" t="str">
        <f t="shared" ca="1" si="17"/>
        <v/>
      </c>
      <c r="L209" s="36" t="str">
        <f t="shared" ca="1" si="18"/>
        <v/>
      </c>
      <c r="Y209" s="20">
        <f t="shared" si="19"/>
        <v>212</v>
      </c>
    </row>
    <row r="210" spans="2:25" ht="15" customHeight="1" x14ac:dyDescent="0.2">
      <c r="B210" s="77">
        <f>IF(ISTEXT(Pivot!A213),Pivot!A213,B208)</f>
        <v>0</v>
      </c>
      <c r="C210" s="77">
        <f>IF(ISTEXT(Pivot!B213),Pivot!B213,C208)</f>
        <v>0</v>
      </c>
      <c r="D210" s="77">
        <f>IF(ISTEXT(Pivot!C213),Pivot!C213,D208)</f>
        <v>0</v>
      </c>
      <c r="E210" s="77" t="str">
        <f>IF(ISTEXT(Pivot!D213),Pivot!D213,E208)</f>
        <v>Dallas Total</v>
      </c>
      <c r="F210" s="77" t="str">
        <f>IF(ISTEXT(Pivot!E213),Pivot!E213,F208)</f>
        <v>YEI</v>
      </c>
      <c r="G210" s="21" t="str">
        <f ca="1">IF(AND(ISNUMBER(INDIRECT(CONCATENATE("'Pivot'!",ADDRESS($Y210,MATCH(CONCATENATE("Average of ",$G$1),Pivot!$5:$5,0))))),ISNUMBER(INDIRECT(CONCATENATE("'Pivot'!",ADDRESS($Y210,MATCH(CONCATENATE("Average of ",$H$1),Pivot!$5:$5,0))))),ISNUMBER(INDIRECT(CONCATENATE("'Pivot'!",ADDRESS($Y210,MATCH(CONCATENATE("Average of ",$I$1),Pivot!$5:$5,0)))))),INDIRECT(CONCATENATE("'Pivot'!",ADDRESS($Y210,MATCH(CONCATENATE("Average of ",$G$1),Pivot!$5:$5,0))))*4,"")</f>
        <v/>
      </c>
      <c r="H210" s="21" t="str">
        <f ca="1">IF(AND(ISNUMBER(INDIRECT(CONCATENATE("'Pivot'!",ADDRESS($Y210,MATCH(CONCATENATE("Average of ",$H$1),Pivot!$5:$5,0))))),ISNUMBER(INDIRECT(CONCATENATE("'Pivot'!",ADDRESS($Y210,MATCH(CONCATENATE("Average of ",$G$1),Pivot!$5:$5,0))))),ISNUMBER(INDIRECT(CONCATENATE("'Pivot'!",ADDRESS($Y210,MATCH(CONCATENATE("Average of ",$I$1),Pivot!$5:$5,0)))))),INDIRECT(CONCATENATE("'Pivot'!",ADDRESS($Y210,MATCH(CONCATENATE("Average of ",$H$1),Pivot!$5:$5,0))))*$Q$2,"")</f>
        <v/>
      </c>
      <c r="I210" s="161" t="str">
        <f ca="1">IF(AND(ISNUMBER(INDIRECT(CONCATENATE("'Pivot'!",ADDRESS($Y210,MATCH(CONCATENATE("Average of ",$I$1),Pivot!$5:$5,0))))),ISNUMBER(INDIRECT(CONCATENATE("'Pivot'!",ADDRESS($Y210,MATCH(CONCATENATE("Average of ",$G$1),Pivot!$5:$5,0))))),ISNUMBER(INDIRECT(CONCATENATE("'Pivot'!",ADDRESS($Y210,MATCH(CONCATENATE("Average of ",$H$1),Pivot!$5:$5,0)))))),(INDIRECT(CONCATENATE("'Pivot'!",ADDRESS($Y210,MATCH(CONCATENATE("Average of ",$I$1),Pivot!$5:$5,0))))/24),"")</f>
        <v/>
      </c>
      <c r="J210" s="21" t="str">
        <f t="shared" ca="1" si="20"/>
        <v/>
      </c>
      <c r="K210" s="36" t="str">
        <f t="shared" ca="1" si="17"/>
        <v/>
      </c>
      <c r="L210" s="36" t="str">
        <f t="shared" ca="1" si="18"/>
        <v/>
      </c>
      <c r="Y210" s="20">
        <f t="shared" si="19"/>
        <v>213</v>
      </c>
    </row>
    <row r="211" spans="2:25" ht="15" customHeight="1" x14ac:dyDescent="0.2">
      <c r="B211" s="77" t="str">
        <f>IF(ISTEXT(Pivot!A214),Pivot!A214,B209)</f>
        <v>U.S. &amp; Canada</v>
      </c>
      <c r="C211" s="77" t="str">
        <f>IF(ISTEXT(Pivot!B214),Pivot!B214,C209)</f>
        <v>U.S. &amp; Canada</v>
      </c>
      <c r="D211" s="77" t="str">
        <f>IF(ISTEXT(Pivot!C214),Pivot!C214,D209)</f>
        <v>United States</v>
      </c>
      <c r="E211" s="77" t="str">
        <f>IF(ISTEXT(Pivot!D214),Pivot!D214,E209)</f>
        <v>Dallas</v>
      </c>
      <c r="F211" s="77" t="str">
        <f>IF(ISTEXT(Pivot!E214),Pivot!E214,F209)</f>
        <v>EFM</v>
      </c>
      <c r="G211" s="21" t="str">
        <f ca="1">IF(AND(ISNUMBER(INDIRECT(CONCATENATE("'Pivot'!",ADDRESS($Y211,MATCH(CONCATENATE("Average of ",$G$1),Pivot!$5:$5,0))))),ISNUMBER(INDIRECT(CONCATENATE("'Pivot'!",ADDRESS($Y211,MATCH(CONCATENATE("Average of ",$H$1),Pivot!$5:$5,0))))),ISNUMBER(INDIRECT(CONCATENATE("'Pivot'!",ADDRESS($Y211,MATCH(CONCATENATE("Average of ",$I$1),Pivot!$5:$5,0)))))),INDIRECT(CONCATENATE("'Pivot'!",ADDRESS($Y211,MATCH(CONCATENATE("Average of ",$G$1),Pivot!$5:$5,0))))*4,"")</f>
        <v/>
      </c>
      <c r="H211" s="21" t="str">
        <f ca="1">IF(AND(ISNUMBER(INDIRECT(CONCATENATE("'Pivot'!",ADDRESS($Y211,MATCH(CONCATENATE("Average of ",$H$1),Pivot!$5:$5,0))))),ISNUMBER(INDIRECT(CONCATENATE("'Pivot'!",ADDRESS($Y211,MATCH(CONCATENATE("Average of ",$G$1),Pivot!$5:$5,0))))),ISNUMBER(INDIRECT(CONCATENATE("'Pivot'!",ADDRESS($Y211,MATCH(CONCATENATE("Average of ",$I$1),Pivot!$5:$5,0)))))),INDIRECT(CONCATENATE("'Pivot'!",ADDRESS($Y211,MATCH(CONCATENATE("Average of ",$H$1),Pivot!$5:$5,0))))*$Q$2,"")</f>
        <v/>
      </c>
      <c r="I211" s="161" t="str">
        <f ca="1">IF(AND(ISNUMBER(INDIRECT(CONCATENATE("'Pivot'!",ADDRESS($Y211,MATCH(CONCATENATE("Average of ",$I$1),Pivot!$5:$5,0))))),ISNUMBER(INDIRECT(CONCATENATE("'Pivot'!",ADDRESS($Y211,MATCH(CONCATENATE("Average of ",$G$1),Pivot!$5:$5,0))))),ISNUMBER(INDIRECT(CONCATENATE("'Pivot'!",ADDRESS($Y211,MATCH(CONCATENATE("Average of ",$H$1),Pivot!$5:$5,0)))))),(INDIRECT(CONCATENATE("'Pivot'!",ADDRESS($Y211,MATCH(CONCATENATE("Average of ",$I$1),Pivot!$5:$5,0))))/24),"")</f>
        <v/>
      </c>
      <c r="J211" s="21" t="str">
        <f t="shared" ca="1" si="20"/>
        <v/>
      </c>
      <c r="K211" s="36" t="str">
        <f t="shared" ca="1" si="17"/>
        <v/>
      </c>
      <c r="L211" s="36" t="str">
        <f t="shared" ca="1" si="18"/>
        <v/>
      </c>
      <c r="Y211" s="20">
        <f t="shared" si="19"/>
        <v>214</v>
      </c>
    </row>
    <row r="212" spans="2:25" ht="15" customHeight="1" x14ac:dyDescent="0.2">
      <c r="B212" s="77">
        <f>IF(ISTEXT(Pivot!A215),Pivot!A215,B210)</f>
        <v>0</v>
      </c>
      <c r="C212" s="77">
        <f>IF(ISTEXT(Pivot!B215),Pivot!B215,C210)</f>
        <v>0</v>
      </c>
      <c r="D212" s="77">
        <f>IF(ISTEXT(Pivot!C215),Pivot!C215,D210)</f>
        <v>0</v>
      </c>
      <c r="E212" s="77" t="str">
        <f>IF(ISTEXT(Pivot!D215),Pivot!D215,E210)</f>
        <v>Dallas Total</v>
      </c>
      <c r="F212" s="77" t="str">
        <f>IF(ISTEXT(Pivot!E215),Pivot!E215,F210)</f>
        <v>YEI</v>
      </c>
      <c r="G212" s="21" t="str">
        <f ca="1">IF(AND(ISNUMBER(INDIRECT(CONCATENATE("'Pivot'!",ADDRESS($Y212,MATCH(CONCATENATE("Average of ",$G$1),Pivot!$5:$5,0))))),ISNUMBER(INDIRECT(CONCATENATE("'Pivot'!",ADDRESS($Y212,MATCH(CONCATENATE("Average of ",$H$1),Pivot!$5:$5,0))))),ISNUMBER(INDIRECT(CONCATENATE("'Pivot'!",ADDRESS($Y212,MATCH(CONCATENATE("Average of ",$I$1),Pivot!$5:$5,0)))))),INDIRECT(CONCATENATE("'Pivot'!",ADDRESS($Y212,MATCH(CONCATENATE("Average of ",$G$1),Pivot!$5:$5,0))))*4,"")</f>
        <v/>
      </c>
      <c r="H212" s="21" t="str">
        <f ca="1">IF(AND(ISNUMBER(INDIRECT(CONCATENATE("'Pivot'!",ADDRESS($Y212,MATCH(CONCATENATE("Average of ",$H$1),Pivot!$5:$5,0))))),ISNUMBER(INDIRECT(CONCATENATE("'Pivot'!",ADDRESS($Y212,MATCH(CONCATENATE("Average of ",$G$1),Pivot!$5:$5,0))))),ISNUMBER(INDIRECT(CONCATENATE("'Pivot'!",ADDRESS($Y212,MATCH(CONCATENATE("Average of ",$I$1),Pivot!$5:$5,0)))))),INDIRECT(CONCATENATE("'Pivot'!",ADDRESS($Y212,MATCH(CONCATENATE("Average of ",$H$1),Pivot!$5:$5,0))))*$Q$2,"")</f>
        <v/>
      </c>
      <c r="I212" s="161" t="str">
        <f ca="1">IF(AND(ISNUMBER(INDIRECT(CONCATENATE("'Pivot'!",ADDRESS($Y212,MATCH(CONCATENATE("Average of ",$I$1),Pivot!$5:$5,0))))),ISNUMBER(INDIRECT(CONCATENATE("'Pivot'!",ADDRESS($Y212,MATCH(CONCATENATE("Average of ",$G$1),Pivot!$5:$5,0))))),ISNUMBER(INDIRECT(CONCATENATE("'Pivot'!",ADDRESS($Y212,MATCH(CONCATENATE("Average of ",$H$1),Pivot!$5:$5,0)))))),(INDIRECT(CONCATENATE("'Pivot'!",ADDRESS($Y212,MATCH(CONCATENATE("Average of ",$I$1),Pivot!$5:$5,0))))/24),"")</f>
        <v/>
      </c>
      <c r="J212" s="21" t="str">
        <f t="shared" ca="1" si="20"/>
        <v/>
      </c>
      <c r="K212" s="36" t="str">
        <f t="shared" ca="1" si="17"/>
        <v/>
      </c>
      <c r="L212" s="36" t="str">
        <f t="shared" ca="1" si="18"/>
        <v/>
      </c>
      <c r="Y212" s="20">
        <f t="shared" si="19"/>
        <v>215</v>
      </c>
    </row>
    <row r="213" spans="2:25" ht="15" customHeight="1" x14ac:dyDescent="0.2">
      <c r="B213" s="77" t="str">
        <f>IF(ISTEXT(Pivot!A216),Pivot!A216,B211)</f>
        <v>U.S. &amp; Canada</v>
      </c>
      <c r="C213" s="77" t="str">
        <f>IF(ISTEXT(Pivot!B216),Pivot!B216,C211)</f>
        <v>U.S. &amp; Canada</v>
      </c>
      <c r="D213" s="77" t="str">
        <f>IF(ISTEXT(Pivot!C216),Pivot!C216,D211)</f>
        <v>United States</v>
      </c>
      <c r="E213" s="77" t="str">
        <f>IF(ISTEXT(Pivot!D216),Pivot!D216,E211)</f>
        <v>Dallas</v>
      </c>
      <c r="F213" s="77" t="str">
        <f>IF(ISTEXT(Pivot!E216),Pivot!E216,F211)</f>
        <v>EFM</v>
      </c>
      <c r="G213" s="21" t="str">
        <f ca="1">IF(AND(ISNUMBER(INDIRECT(CONCATENATE("'Pivot'!",ADDRESS($Y213,MATCH(CONCATENATE("Average of ",$G$1),Pivot!$5:$5,0))))),ISNUMBER(INDIRECT(CONCATENATE("'Pivot'!",ADDRESS($Y213,MATCH(CONCATENATE("Average of ",$H$1),Pivot!$5:$5,0))))),ISNUMBER(INDIRECT(CONCATENATE("'Pivot'!",ADDRESS($Y213,MATCH(CONCATENATE("Average of ",$I$1),Pivot!$5:$5,0)))))),INDIRECT(CONCATENATE("'Pivot'!",ADDRESS($Y213,MATCH(CONCATENATE("Average of ",$G$1),Pivot!$5:$5,0))))*4,"")</f>
        <v/>
      </c>
      <c r="H213" s="21" t="str">
        <f ca="1">IF(AND(ISNUMBER(INDIRECT(CONCATENATE("'Pivot'!",ADDRESS($Y213,MATCH(CONCATENATE("Average of ",$H$1),Pivot!$5:$5,0))))),ISNUMBER(INDIRECT(CONCATENATE("'Pivot'!",ADDRESS($Y213,MATCH(CONCATENATE("Average of ",$G$1),Pivot!$5:$5,0))))),ISNUMBER(INDIRECT(CONCATENATE("'Pivot'!",ADDRESS($Y213,MATCH(CONCATENATE("Average of ",$I$1),Pivot!$5:$5,0)))))),INDIRECT(CONCATENATE("'Pivot'!",ADDRESS($Y213,MATCH(CONCATENATE("Average of ",$H$1),Pivot!$5:$5,0))))*$R$2,"")</f>
        <v/>
      </c>
      <c r="I213" s="161" t="str">
        <f ca="1">IF(AND(ISNUMBER(INDIRECT(CONCATENATE("'Pivot'!",ADDRESS($Y213,MATCH(CONCATENATE("Average of ",$I$1),Pivot!$5:$5,0))))),ISNUMBER(INDIRECT(CONCATENATE("'Pivot'!",ADDRESS($Y213,MATCH(CONCATENATE("Average of ",$G$1),Pivot!$5:$5,0))))),ISNUMBER(INDIRECT(CONCATENATE("'Pivot'!",ADDRESS($Y213,MATCH(CONCATENATE("Average of ",$H$1),Pivot!$5:$5,0)))))),(INDIRECT(CONCATENATE("'Pivot'!",ADDRESS($Y213,MATCH(CONCATENATE("Average of ",$I$1),Pivot!$5:$5,0))))/24),"")</f>
        <v/>
      </c>
      <c r="J213" s="21" t="str">
        <f t="shared" ca="1" si="20"/>
        <v/>
      </c>
      <c r="K213" s="36" t="str">
        <f t="shared" ca="1" si="17"/>
        <v/>
      </c>
      <c r="L213" s="36" t="str">
        <f t="shared" ca="1" si="18"/>
        <v/>
      </c>
      <c r="Y213" s="20">
        <f t="shared" si="19"/>
        <v>216</v>
      </c>
    </row>
    <row r="214" spans="2:25" ht="15" customHeight="1" x14ac:dyDescent="0.2">
      <c r="B214" s="77">
        <f>IF(ISTEXT(Pivot!A217),Pivot!A217,B212)</f>
        <v>0</v>
      </c>
      <c r="C214" s="77">
        <f>IF(ISTEXT(Pivot!B217),Pivot!B217,C212)</f>
        <v>0</v>
      </c>
      <c r="D214" s="77">
        <f>IF(ISTEXT(Pivot!C217),Pivot!C217,D212)</f>
        <v>0</v>
      </c>
      <c r="E214" s="77" t="str">
        <f>IF(ISTEXT(Pivot!D217),Pivot!D217,E212)</f>
        <v>Dallas Total</v>
      </c>
      <c r="F214" s="77" t="str">
        <f>IF(ISTEXT(Pivot!E217),Pivot!E217,F212)</f>
        <v>YEI</v>
      </c>
      <c r="G214" s="21" t="str">
        <f ca="1">IF(AND(ISNUMBER(INDIRECT(CONCATENATE("'Pivot'!",ADDRESS($Y214,MATCH(CONCATENATE("Average of ",$G$1),Pivot!$5:$5,0))))),ISNUMBER(INDIRECT(CONCATENATE("'Pivot'!",ADDRESS($Y214,MATCH(CONCATENATE("Average of ",$H$1),Pivot!$5:$5,0))))),ISNUMBER(INDIRECT(CONCATENATE("'Pivot'!",ADDRESS($Y214,MATCH(CONCATENATE("Average of ",$I$1),Pivot!$5:$5,0)))))),INDIRECT(CONCATENATE("'Pivot'!",ADDRESS($Y214,MATCH(CONCATENATE("Average of ",$G$1),Pivot!$5:$5,0))))*4,"")</f>
        <v/>
      </c>
      <c r="H214" s="21" t="str">
        <f ca="1">IF(AND(ISNUMBER(INDIRECT(CONCATENATE("'Pivot'!",ADDRESS($Y214,MATCH(CONCATENATE("Average of ",$H$1),Pivot!$5:$5,0))))),ISNUMBER(INDIRECT(CONCATENATE("'Pivot'!",ADDRESS($Y214,MATCH(CONCATENATE("Average of ",$G$1),Pivot!$5:$5,0))))),ISNUMBER(INDIRECT(CONCATENATE("'Pivot'!",ADDRESS($Y214,MATCH(CONCATENATE("Average of ",$I$1),Pivot!$5:$5,0)))))),INDIRECT(CONCATENATE("'Pivot'!",ADDRESS($Y214,MATCH(CONCATENATE("Average of ",$H$1),Pivot!$5:$5,0))))*$R$2,"")</f>
        <v/>
      </c>
      <c r="I214" s="161" t="str">
        <f ca="1">IF(AND(ISNUMBER(INDIRECT(CONCATENATE("'Pivot'!",ADDRESS($Y214,MATCH(CONCATENATE("Average of ",$I$1),Pivot!$5:$5,0))))),ISNUMBER(INDIRECT(CONCATENATE("'Pivot'!",ADDRESS($Y214,MATCH(CONCATENATE("Average of ",$G$1),Pivot!$5:$5,0))))),ISNUMBER(INDIRECT(CONCATENATE("'Pivot'!",ADDRESS($Y214,MATCH(CONCATENATE("Average of ",$H$1),Pivot!$5:$5,0)))))),(INDIRECT(CONCATENATE("'Pivot'!",ADDRESS($Y214,MATCH(CONCATENATE("Average of ",$I$1),Pivot!$5:$5,0))))/24),"")</f>
        <v/>
      </c>
      <c r="J214" s="21" t="str">
        <f t="shared" ca="1" si="20"/>
        <v/>
      </c>
      <c r="K214" s="36" t="str">
        <f t="shared" ca="1" si="17"/>
        <v/>
      </c>
      <c r="L214" s="36" t="str">
        <f t="shared" ca="1" si="18"/>
        <v/>
      </c>
      <c r="Y214" s="20">
        <f t="shared" si="19"/>
        <v>217</v>
      </c>
    </row>
    <row r="215" spans="2:25" ht="15" customHeight="1" x14ac:dyDescent="0.2">
      <c r="B215" s="77" t="str">
        <f>IF(ISTEXT(Pivot!A218),Pivot!A218,B213)</f>
        <v>U.S. &amp; Canada</v>
      </c>
      <c r="C215" s="77" t="str">
        <f>IF(ISTEXT(Pivot!B218),Pivot!B218,C213)</f>
        <v>U.S. &amp; Canada</v>
      </c>
      <c r="D215" s="77" t="str">
        <f>IF(ISTEXT(Pivot!C218),Pivot!C218,D213)</f>
        <v>United States</v>
      </c>
      <c r="E215" s="77" t="str">
        <f>IF(ISTEXT(Pivot!D218),Pivot!D218,E213)</f>
        <v>Dallas</v>
      </c>
      <c r="F215" s="77" t="str">
        <f>IF(ISTEXT(Pivot!E218),Pivot!E218,F213)</f>
        <v>EFM</v>
      </c>
      <c r="G215" s="21" t="str">
        <f ca="1">IF(AND(ISNUMBER(INDIRECT(CONCATENATE("'Pivot'!",ADDRESS($Y215,MATCH(CONCATENATE("Average of ",$G$1),Pivot!$5:$5,0))))),ISNUMBER(INDIRECT(CONCATENATE("'Pivot'!",ADDRESS($Y215,MATCH(CONCATENATE("Average of ",$H$1),Pivot!$5:$5,0))))),ISNUMBER(INDIRECT(CONCATENATE("'Pivot'!",ADDRESS($Y215,MATCH(CONCATENATE("Average of ",$I$1),Pivot!$5:$5,0)))))),INDIRECT(CONCATENATE("'Pivot'!",ADDRESS($Y215,MATCH(CONCATENATE("Average of ",$G$1),Pivot!$5:$5,0))))*4,"")</f>
        <v/>
      </c>
      <c r="H215" s="21" t="str">
        <f ca="1">IF(AND(ISNUMBER(INDIRECT(CONCATENATE("'Pivot'!",ADDRESS($Y215,MATCH(CONCATENATE("Average of ",$H$1),Pivot!$5:$5,0))))),ISNUMBER(INDIRECT(CONCATENATE("'Pivot'!",ADDRESS($Y215,MATCH(CONCATENATE("Average of ",$G$1),Pivot!$5:$5,0))))),ISNUMBER(INDIRECT(CONCATENATE("'Pivot'!",ADDRESS($Y215,MATCH(CONCATENATE("Average of ",$I$1),Pivot!$5:$5,0)))))),INDIRECT(CONCATENATE("'Pivot'!",ADDRESS($Y215,MATCH(CONCATENATE("Average of ",$H$1),Pivot!$5:$5,0))))*$R$2,"")</f>
        <v/>
      </c>
      <c r="I215" s="161" t="str">
        <f ca="1">IF(AND(ISNUMBER(INDIRECT(CONCATENATE("'Pivot'!",ADDRESS($Y215,MATCH(CONCATENATE("Average of ",$I$1),Pivot!$5:$5,0))))),ISNUMBER(INDIRECT(CONCATENATE("'Pivot'!",ADDRESS($Y215,MATCH(CONCATENATE("Average of ",$G$1),Pivot!$5:$5,0))))),ISNUMBER(INDIRECT(CONCATENATE("'Pivot'!",ADDRESS($Y215,MATCH(CONCATENATE("Average of ",$H$1),Pivot!$5:$5,0)))))),(INDIRECT(CONCATENATE("'Pivot'!",ADDRESS($Y215,MATCH(CONCATENATE("Average of ",$I$1),Pivot!$5:$5,0))))/24),"")</f>
        <v/>
      </c>
      <c r="J215" s="21" t="str">
        <f t="shared" ca="1" si="20"/>
        <v/>
      </c>
      <c r="K215" s="36" t="str">
        <f t="shared" ca="1" si="17"/>
        <v/>
      </c>
      <c r="L215" s="36" t="str">
        <f t="shared" ca="1" si="18"/>
        <v/>
      </c>
      <c r="Y215" s="20">
        <f t="shared" si="19"/>
        <v>218</v>
      </c>
    </row>
    <row r="216" spans="2:25" ht="15" customHeight="1" x14ac:dyDescent="0.2">
      <c r="B216" s="77">
        <f>IF(ISTEXT(Pivot!A219),Pivot!A219,B214)</f>
        <v>0</v>
      </c>
      <c r="C216" s="77">
        <f>IF(ISTEXT(Pivot!B219),Pivot!B219,C214)</f>
        <v>0</v>
      </c>
      <c r="D216" s="77">
        <f>IF(ISTEXT(Pivot!C219),Pivot!C219,D214)</f>
        <v>0</v>
      </c>
      <c r="E216" s="77" t="str">
        <f>IF(ISTEXT(Pivot!D219),Pivot!D219,E214)</f>
        <v>Dallas Total</v>
      </c>
      <c r="F216" s="77" t="str">
        <f>IF(ISTEXT(Pivot!E219),Pivot!E219,F214)</f>
        <v>YEI</v>
      </c>
      <c r="G216" s="21" t="str">
        <f ca="1">IF(AND(ISNUMBER(INDIRECT(CONCATENATE("'Pivot'!",ADDRESS($Y216,MATCH(CONCATENATE("Average of ",$G$1),Pivot!$5:$5,0))))),ISNUMBER(INDIRECT(CONCATENATE("'Pivot'!",ADDRESS($Y216,MATCH(CONCATENATE("Average of ",$H$1),Pivot!$5:$5,0))))),ISNUMBER(INDIRECT(CONCATENATE("'Pivot'!",ADDRESS($Y216,MATCH(CONCATENATE("Average of ",$I$1),Pivot!$5:$5,0)))))),INDIRECT(CONCATENATE("'Pivot'!",ADDRESS($Y216,MATCH(CONCATENATE("Average of ",$G$1),Pivot!$5:$5,0))))*4,"")</f>
        <v/>
      </c>
      <c r="H216" s="21" t="str">
        <f ca="1">IF(AND(ISNUMBER(INDIRECT(CONCATENATE("'Pivot'!",ADDRESS($Y216,MATCH(CONCATENATE("Average of ",$H$1),Pivot!$5:$5,0))))),ISNUMBER(INDIRECT(CONCATENATE("'Pivot'!",ADDRESS($Y216,MATCH(CONCATENATE("Average of ",$G$1),Pivot!$5:$5,0))))),ISNUMBER(INDIRECT(CONCATENATE("'Pivot'!",ADDRESS($Y216,MATCH(CONCATENATE("Average of ",$I$1),Pivot!$5:$5,0)))))),INDIRECT(CONCATENATE("'Pivot'!",ADDRESS($Y216,MATCH(CONCATENATE("Average of ",$H$1),Pivot!$5:$5,0))))*$R$2,"")</f>
        <v/>
      </c>
      <c r="I216" s="161" t="str">
        <f ca="1">IF(AND(ISNUMBER(INDIRECT(CONCATENATE("'Pivot'!",ADDRESS($Y216,MATCH(CONCATENATE("Average of ",$I$1),Pivot!$5:$5,0))))),ISNUMBER(INDIRECT(CONCATENATE("'Pivot'!",ADDRESS($Y216,MATCH(CONCATENATE("Average of ",$G$1),Pivot!$5:$5,0))))),ISNUMBER(INDIRECT(CONCATENATE("'Pivot'!",ADDRESS($Y216,MATCH(CONCATENATE("Average of ",$H$1),Pivot!$5:$5,0)))))),(INDIRECT(CONCATENATE("'Pivot'!",ADDRESS($Y216,MATCH(CONCATENATE("Average of ",$I$1),Pivot!$5:$5,0))))/24),"")</f>
        <v/>
      </c>
      <c r="J216" s="21" t="str">
        <f t="shared" ca="1" si="20"/>
        <v/>
      </c>
      <c r="K216" s="36" t="str">
        <f t="shared" ca="1" si="17"/>
        <v/>
      </c>
      <c r="L216" s="36" t="str">
        <f t="shared" ca="1" si="18"/>
        <v/>
      </c>
      <c r="Y216" s="20">
        <f t="shared" si="19"/>
        <v>219</v>
      </c>
    </row>
    <row r="217" spans="2:25" ht="15" customHeight="1" x14ac:dyDescent="0.2">
      <c r="B217" s="77" t="str">
        <f>IF(ISTEXT(Pivot!A220),Pivot!A220,B215)</f>
        <v>U.S. &amp; Canada</v>
      </c>
      <c r="C217" s="77" t="str">
        <f>IF(ISTEXT(Pivot!B220),Pivot!B220,C215)</f>
        <v>U.S. &amp; Canada</v>
      </c>
      <c r="D217" s="77" t="str">
        <f>IF(ISTEXT(Pivot!C220),Pivot!C220,D215)</f>
        <v>United States</v>
      </c>
      <c r="E217" s="77" t="str">
        <f>IF(ISTEXT(Pivot!D220),Pivot!D220,E215)</f>
        <v>Dallas</v>
      </c>
      <c r="F217" s="77" t="str">
        <f>IF(ISTEXT(Pivot!E220),Pivot!E220,F215)</f>
        <v>EFM</v>
      </c>
      <c r="G217" s="21" t="str">
        <f ca="1">IF(AND(ISNUMBER(INDIRECT(CONCATENATE("'Pivot'!",ADDRESS($Y217,MATCH(CONCATENATE("Average of ",$G$1),Pivot!$5:$5,0))))),ISNUMBER(INDIRECT(CONCATENATE("'Pivot'!",ADDRESS($Y217,MATCH(CONCATENATE("Average of ",$H$1),Pivot!$5:$5,0))))),ISNUMBER(INDIRECT(CONCATENATE("'Pivot'!",ADDRESS($Y217,MATCH(CONCATENATE("Average of ",$I$1),Pivot!$5:$5,0)))))),INDIRECT(CONCATENATE("'Pivot'!",ADDRESS($Y217,MATCH(CONCATENATE("Average of ",$G$1),Pivot!$5:$5,0))))*4,"")</f>
        <v/>
      </c>
      <c r="H217" s="21" t="str">
        <f ca="1">IF(AND(ISNUMBER(INDIRECT(CONCATENATE("'Pivot'!",ADDRESS($Y217,MATCH(CONCATENATE("Average of ",$H$1),Pivot!$5:$5,0))))),ISNUMBER(INDIRECT(CONCATENATE("'Pivot'!",ADDRESS($Y217,MATCH(CONCATENATE("Average of ",$G$1),Pivot!$5:$5,0))))),ISNUMBER(INDIRECT(CONCATENATE("'Pivot'!",ADDRESS($Y217,MATCH(CONCATENATE("Average of ",$I$1),Pivot!$5:$5,0)))))),INDIRECT(CONCATENATE("'Pivot'!",ADDRESS($Y217,MATCH(CONCATENATE("Average of ",$H$1),Pivot!$5:$5,0))))*$R$2,"")</f>
        <v/>
      </c>
      <c r="I217" s="161" t="str">
        <f ca="1">IF(AND(ISNUMBER(INDIRECT(CONCATENATE("'Pivot'!",ADDRESS($Y217,MATCH(CONCATENATE("Average of ",$I$1),Pivot!$5:$5,0))))),ISNUMBER(INDIRECT(CONCATENATE("'Pivot'!",ADDRESS($Y217,MATCH(CONCATENATE("Average of ",$G$1),Pivot!$5:$5,0))))),ISNUMBER(INDIRECT(CONCATENATE("'Pivot'!",ADDRESS($Y217,MATCH(CONCATENATE("Average of ",$H$1),Pivot!$5:$5,0)))))),(INDIRECT(CONCATENATE("'Pivot'!",ADDRESS($Y217,MATCH(CONCATENATE("Average of ",$I$1),Pivot!$5:$5,0))))/24),"")</f>
        <v/>
      </c>
      <c r="J217" s="21" t="str">
        <f t="shared" ca="1" si="20"/>
        <v/>
      </c>
      <c r="K217" s="36" t="str">
        <f t="shared" ca="1" si="17"/>
        <v/>
      </c>
      <c r="L217" s="36" t="str">
        <f t="shared" ca="1" si="18"/>
        <v/>
      </c>
      <c r="Y217" s="20">
        <f t="shared" si="19"/>
        <v>220</v>
      </c>
    </row>
    <row r="218" spans="2:25" ht="15" customHeight="1" x14ac:dyDescent="0.2">
      <c r="B218" s="77">
        <f>IF(ISTEXT(Pivot!A221),Pivot!A221,B216)</f>
        <v>0</v>
      </c>
      <c r="C218" s="77">
        <f>IF(ISTEXT(Pivot!B221),Pivot!B221,C216)</f>
        <v>0</v>
      </c>
      <c r="D218" s="77">
        <f>IF(ISTEXT(Pivot!C221),Pivot!C221,D216)</f>
        <v>0</v>
      </c>
      <c r="E218" s="77" t="str">
        <f>IF(ISTEXT(Pivot!D221),Pivot!D221,E216)</f>
        <v>Dallas Total</v>
      </c>
      <c r="F218" s="77" t="str">
        <f>IF(ISTEXT(Pivot!E221),Pivot!E221,F216)</f>
        <v>YEI</v>
      </c>
      <c r="G218" s="21" t="str">
        <f ca="1">IF(AND(ISNUMBER(INDIRECT(CONCATENATE("'Pivot'!",ADDRESS($Y218,MATCH(CONCATENATE("Average of ",$G$1),Pivot!$5:$5,0))))),ISNUMBER(INDIRECT(CONCATENATE("'Pivot'!",ADDRESS($Y218,MATCH(CONCATENATE("Average of ",$H$1),Pivot!$5:$5,0))))),ISNUMBER(INDIRECT(CONCATENATE("'Pivot'!",ADDRESS($Y218,MATCH(CONCATENATE("Average of ",$I$1),Pivot!$5:$5,0)))))),INDIRECT(CONCATENATE("'Pivot'!",ADDRESS($Y218,MATCH(CONCATENATE("Average of ",$G$1),Pivot!$5:$5,0))))*4,"")</f>
        <v/>
      </c>
      <c r="H218" s="21" t="str">
        <f ca="1">IF(AND(ISNUMBER(INDIRECT(CONCATENATE("'Pivot'!",ADDRESS($Y218,MATCH(CONCATENATE("Average of ",$H$1),Pivot!$5:$5,0))))),ISNUMBER(INDIRECT(CONCATENATE("'Pivot'!",ADDRESS($Y218,MATCH(CONCATENATE("Average of ",$G$1),Pivot!$5:$5,0))))),ISNUMBER(INDIRECT(CONCATENATE("'Pivot'!",ADDRESS($Y218,MATCH(CONCATENATE("Average of ",$I$1),Pivot!$5:$5,0)))))),INDIRECT(CONCATENATE("'Pivot'!",ADDRESS($Y218,MATCH(CONCATENATE("Average of ",$H$1),Pivot!$5:$5,0))))*$R$2,"")</f>
        <v/>
      </c>
      <c r="I218" s="161" t="str">
        <f ca="1">IF(AND(ISNUMBER(INDIRECT(CONCATENATE("'Pivot'!",ADDRESS($Y218,MATCH(CONCATENATE("Average of ",$I$1),Pivot!$5:$5,0))))),ISNUMBER(INDIRECT(CONCATENATE("'Pivot'!",ADDRESS($Y218,MATCH(CONCATENATE("Average of ",$G$1),Pivot!$5:$5,0))))),ISNUMBER(INDIRECT(CONCATENATE("'Pivot'!",ADDRESS($Y218,MATCH(CONCATENATE("Average of ",$H$1),Pivot!$5:$5,0)))))),(INDIRECT(CONCATENATE("'Pivot'!",ADDRESS($Y218,MATCH(CONCATENATE("Average of ",$I$1),Pivot!$5:$5,0))))/24),"")</f>
        <v/>
      </c>
      <c r="J218" s="21" t="str">
        <f t="shared" ca="1" si="20"/>
        <v/>
      </c>
      <c r="K218" s="36" t="str">
        <f t="shared" ca="1" si="17"/>
        <v/>
      </c>
      <c r="L218" s="36" t="str">
        <f t="shared" ca="1" si="18"/>
        <v/>
      </c>
      <c r="Y218" s="20">
        <f t="shared" si="19"/>
        <v>221</v>
      </c>
    </row>
    <row r="219" spans="2:25" ht="15" customHeight="1" x14ac:dyDescent="0.2">
      <c r="B219" s="77" t="str">
        <f>IF(ISTEXT(Pivot!A222),Pivot!A222,B217)</f>
        <v>U.S. &amp; Canada</v>
      </c>
      <c r="C219" s="77" t="str">
        <f>IF(ISTEXT(Pivot!B222),Pivot!B222,C217)</f>
        <v>U.S. &amp; Canada</v>
      </c>
      <c r="D219" s="77" t="str">
        <f>IF(ISTEXT(Pivot!C222),Pivot!C222,D217)</f>
        <v>United States</v>
      </c>
      <c r="E219" s="77" t="str">
        <f>IF(ISTEXT(Pivot!D222),Pivot!D222,E217)</f>
        <v>Dallas</v>
      </c>
      <c r="F219" s="77" t="str">
        <f>IF(ISTEXT(Pivot!E222),Pivot!E222,F217)</f>
        <v>EFM</v>
      </c>
      <c r="G219" s="21" t="str">
        <f ca="1">IF(AND(ISNUMBER(INDIRECT(CONCATENATE("'Pivot'!",ADDRESS($Y219,MATCH(CONCATENATE("Average of ",$G$1),Pivot!$5:$5,0))))),ISNUMBER(INDIRECT(CONCATENATE("'Pivot'!",ADDRESS($Y219,MATCH(CONCATENATE("Average of ",$H$1),Pivot!$5:$5,0))))),ISNUMBER(INDIRECT(CONCATENATE("'Pivot'!",ADDRESS($Y219,MATCH(CONCATENATE("Average of ",$I$1),Pivot!$5:$5,0)))))),INDIRECT(CONCATENATE("'Pivot'!",ADDRESS($Y219,MATCH(CONCATENATE("Average of ",$G$1),Pivot!$5:$5,0))))*4,"")</f>
        <v/>
      </c>
      <c r="H219" s="21" t="str">
        <f ca="1">IF(AND(ISNUMBER(INDIRECT(CONCATENATE("'Pivot'!",ADDRESS($Y219,MATCH(CONCATENATE("Average of ",$H$1),Pivot!$5:$5,0))))),ISNUMBER(INDIRECT(CONCATENATE("'Pivot'!",ADDRESS($Y219,MATCH(CONCATENATE("Average of ",$G$1),Pivot!$5:$5,0))))),ISNUMBER(INDIRECT(CONCATENATE("'Pivot'!",ADDRESS($Y219,MATCH(CONCATENATE("Average of ",$I$1),Pivot!$5:$5,0)))))),INDIRECT(CONCATENATE("'Pivot'!",ADDRESS($Y219,MATCH(CONCATENATE("Average of ",$H$1),Pivot!$5:$5,0))))*$R$2,"")</f>
        <v/>
      </c>
      <c r="I219" s="161" t="str">
        <f ca="1">IF(AND(ISNUMBER(INDIRECT(CONCATENATE("'Pivot'!",ADDRESS($Y219,MATCH(CONCATENATE("Average of ",$I$1),Pivot!$5:$5,0))))),ISNUMBER(INDIRECT(CONCATENATE("'Pivot'!",ADDRESS($Y219,MATCH(CONCATENATE("Average of ",$G$1),Pivot!$5:$5,0))))),ISNUMBER(INDIRECT(CONCATENATE("'Pivot'!",ADDRESS($Y219,MATCH(CONCATENATE("Average of ",$H$1),Pivot!$5:$5,0)))))),(INDIRECT(CONCATENATE("'Pivot'!",ADDRESS($Y219,MATCH(CONCATENATE("Average of ",$I$1),Pivot!$5:$5,0))))/24),"")</f>
        <v/>
      </c>
      <c r="J219" s="21" t="str">
        <f t="shared" ca="1" si="20"/>
        <v/>
      </c>
      <c r="K219" s="36" t="str">
        <f t="shared" ca="1" si="17"/>
        <v/>
      </c>
      <c r="L219" s="36" t="str">
        <f t="shared" ca="1" si="18"/>
        <v/>
      </c>
      <c r="Y219" s="20">
        <f t="shared" si="19"/>
        <v>222</v>
      </c>
    </row>
    <row r="220" spans="2:25" ht="15" customHeight="1" x14ac:dyDescent="0.2">
      <c r="B220" s="77">
        <f>IF(ISTEXT(Pivot!A223),Pivot!A223,B218)</f>
        <v>0</v>
      </c>
      <c r="C220" s="77">
        <f>IF(ISTEXT(Pivot!B223),Pivot!B223,C218)</f>
        <v>0</v>
      </c>
      <c r="D220" s="77">
        <f>IF(ISTEXT(Pivot!C223),Pivot!C223,D218)</f>
        <v>0</v>
      </c>
      <c r="E220" s="77" t="str">
        <f>IF(ISTEXT(Pivot!D223),Pivot!D223,E218)</f>
        <v>Dallas Total</v>
      </c>
      <c r="F220" s="77" t="str">
        <f>IF(ISTEXT(Pivot!E223),Pivot!E223,F218)</f>
        <v>YEI</v>
      </c>
      <c r="G220" s="21" t="str">
        <f ca="1">IF(AND(ISNUMBER(INDIRECT(CONCATENATE("'Pivot'!",ADDRESS($Y220,MATCH(CONCATENATE("Average of ",$G$1),Pivot!$5:$5,0))))),ISNUMBER(INDIRECT(CONCATENATE("'Pivot'!",ADDRESS($Y220,MATCH(CONCATENATE("Average of ",$H$1),Pivot!$5:$5,0))))),ISNUMBER(INDIRECT(CONCATENATE("'Pivot'!",ADDRESS($Y220,MATCH(CONCATENATE("Average of ",$I$1),Pivot!$5:$5,0)))))),INDIRECT(CONCATENATE("'Pivot'!",ADDRESS($Y220,MATCH(CONCATENATE("Average of ",$G$1),Pivot!$5:$5,0))))*4,"")</f>
        <v/>
      </c>
      <c r="H220" s="21" t="str">
        <f ca="1">IF(AND(ISNUMBER(INDIRECT(CONCATENATE("'Pivot'!",ADDRESS($Y220,MATCH(CONCATENATE("Average of ",$H$1),Pivot!$5:$5,0))))),ISNUMBER(INDIRECT(CONCATENATE("'Pivot'!",ADDRESS($Y220,MATCH(CONCATENATE("Average of ",$G$1),Pivot!$5:$5,0))))),ISNUMBER(INDIRECT(CONCATENATE("'Pivot'!",ADDRESS($Y220,MATCH(CONCATENATE("Average of ",$I$1),Pivot!$5:$5,0)))))),INDIRECT(CONCATENATE("'Pivot'!",ADDRESS($Y220,MATCH(CONCATENATE("Average of ",$H$1),Pivot!$5:$5,0))))*$R$2,"")</f>
        <v/>
      </c>
      <c r="I220" s="161" t="str">
        <f ca="1">IF(AND(ISNUMBER(INDIRECT(CONCATENATE("'Pivot'!",ADDRESS($Y220,MATCH(CONCATENATE("Average of ",$I$1),Pivot!$5:$5,0))))),ISNUMBER(INDIRECT(CONCATENATE("'Pivot'!",ADDRESS($Y220,MATCH(CONCATENATE("Average of ",$G$1),Pivot!$5:$5,0))))),ISNUMBER(INDIRECT(CONCATENATE("'Pivot'!",ADDRESS($Y220,MATCH(CONCATENATE("Average of ",$H$1),Pivot!$5:$5,0)))))),(INDIRECT(CONCATENATE("'Pivot'!",ADDRESS($Y220,MATCH(CONCATENATE("Average of ",$I$1),Pivot!$5:$5,0))))/24),"")</f>
        <v/>
      </c>
      <c r="J220" s="21" t="str">
        <f t="shared" ca="1" si="20"/>
        <v/>
      </c>
      <c r="K220" s="36" t="str">
        <f t="shared" ca="1" si="17"/>
        <v/>
      </c>
      <c r="L220" s="36" t="str">
        <f t="shared" ca="1" si="18"/>
        <v/>
      </c>
      <c r="Y220" s="20">
        <f t="shared" si="19"/>
        <v>223</v>
      </c>
    </row>
    <row r="221" spans="2:25" ht="15" customHeight="1" x14ac:dyDescent="0.2">
      <c r="B221" s="77" t="str">
        <f>IF(ISTEXT(Pivot!A224),Pivot!A224,B219)</f>
        <v>U.S. &amp; Canada</v>
      </c>
      <c r="C221" s="77" t="str">
        <f>IF(ISTEXT(Pivot!B224),Pivot!B224,C219)</f>
        <v>U.S. &amp; Canada</v>
      </c>
      <c r="D221" s="77" t="str">
        <f>IF(ISTEXT(Pivot!C224),Pivot!C224,D219)</f>
        <v>United States</v>
      </c>
      <c r="E221" s="77" t="str">
        <f>IF(ISTEXT(Pivot!D224),Pivot!D224,E219)</f>
        <v>Dallas</v>
      </c>
      <c r="F221" s="77" t="str">
        <f>IF(ISTEXT(Pivot!E224),Pivot!E224,F219)</f>
        <v>EFM</v>
      </c>
      <c r="G221" s="21" t="str">
        <f ca="1">IF(AND(ISNUMBER(INDIRECT(CONCATENATE("'Pivot'!",ADDRESS($Y221,MATCH(CONCATENATE("Average of ",$G$1),Pivot!$5:$5,0))))),ISNUMBER(INDIRECT(CONCATENATE("'Pivot'!",ADDRESS($Y221,MATCH(CONCATENATE("Average of ",$H$1),Pivot!$5:$5,0))))),ISNUMBER(INDIRECT(CONCATENATE("'Pivot'!",ADDRESS($Y221,MATCH(CONCATENATE("Average of ",$I$1),Pivot!$5:$5,0)))))),INDIRECT(CONCATENATE("'Pivot'!",ADDRESS($Y221,MATCH(CONCATENATE("Average of ",$G$1),Pivot!$5:$5,0))))*4,"")</f>
        <v/>
      </c>
      <c r="H221" s="21" t="str">
        <f ca="1">IF(AND(ISNUMBER(INDIRECT(CONCATENATE("'Pivot'!",ADDRESS($Y221,MATCH(CONCATENATE("Average of ",$H$1),Pivot!$5:$5,0))))),ISNUMBER(INDIRECT(CONCATENATE("'Pivot'!",ADDRESS($Y221,MATCH(CONCATENATE("Average of ",$G$1),Pivot!$5:$5,0))))),ISNUMBER(INDIRECT(CONCATENATE("'Pivot'!",ADDRESS($Y221,MATCH(CONCATENATE("Average of ",$I$1),Pivot!$5:$5,0)))))),INDIRECT(CONCATENATE("'Pivot'!",ADDRESS($Y221,MATCH(CONCATENATE("Average of ",$H$1),Pivot!$5:$5,0))))*$R$2,"")</f>
        <v/>
      </c>
      <c r="I221" s="161" t="str">
        <f ca="1">IF(AND(ISNUMBER(INDIRECT(CONCATENATE("'Pivot'!",ADDRESS($Y221,MATCH(CONCATENATE("Average of ",$I$1),Pivot!$5:$5,0))))),ISNUMBER(INDIRECT(CONCATENATE("'Pivot'!",ADDRESS($Y221,MATCH(CONCATENATE("Average of ",$G$1),Pivot!$5:$5,0))))),ISNUMBER(INDIRECT(CONCATENATE("'Pivot'!",ADDRESS($Y221,MATCH(CONCATENATE("Average of ",$H$1),Pivot!$5:$5,0)))))),(INDIRECT(CONCATENATE("'Pivot'!",ADDRESS($Y221,MATCH(CONCATENATE("Average of ",$I$1),Pivot!$5:$5,0))))/24),"")</f>
        <v/>
      </c>
      <c r="J221" s="21" t="str">
        <f t="shared" ca="1" si="20"/>
        <v/>
      </c>
      <c r="K221" s="36" t="str">
        <f t="shared" ca="1" si="17"/>
        <v/>
      </c>
      <c r="L221" s="36" t="str">
        <f t="shared" ca="1" si="18"/>
        <v/>
      </c>
      <c r="Y221" s="20">
        <f t="shared" si="19"/>
        <v>224</v>
      </c>
    </row>
    <row r="222" spans="2:25" ht="15" customHeight="1" x14ac:dyDescent="0.2">
      <c r="B222" s="77">
        <f>IF(ISTEXT(Pivot!A225),Pivot!A225,B220)</f>
        <v>0</v>
      </c>
      <c r="C222" s="77">
        <f>IF(ISTEXT(Pivot!B225),Pivot!B225,C220)</f>
        <v>0</v>
      </c>
      <c r="D222" s="77">
        <f>IF(ISTEXT(Pivot!C225),Pivot!C225,D220)</f>
        <v>0</v>
      </c>
      <c r="E222" s="77" t="str">
        <f>IF(ISTEXT(Pivot!D225),Pivot!D225,E220)</f>
        <v>Dallas Total</v>
      </c>
      <c r="F222" s="77" t="str">
        <f>IF(ISTEXT(Pivot!E225),Pivot!E225,F220)</f>
        <v>YEI</v>
      </c>
      <c r="G222" s="21" t="str">
        <f ca="1">IF(AND(ISNUMBER(INDIRECT(CONCATENATE("'Pivot'!",ADDRESS($Y222,MATCH(CONCATENATE("Average of ",$G$1),Pivot!$5:$5,0))))),ISNUMBER(INDIRECT(CONCATENATE("'Pivot'!",ADDRESS($Y222,MATCH(CONCATENATE("Average of ",$H$1),Pivot!$5:$5,0))))),ISNUMBER(INDIRECT(CONCATENATE("'Pivot'!",ADDRESS($Y222,MATCH(CONCATENATE("Average of ",$I$1),Pivot!$5:$5,0)))))),INDIRECT(CONCATENATE("'Pivot'!",ADDRESS($Y222,MATCH(CONCATENATE("Average of ",$G$1),Pivot!$5:$5,0))))*4,"")</f>
        <v/>
      </c>
      <c r="H222" s="21" t="str">
        <f ca="1">IF(AND(ISNUMBER(INDIRECT(CONCATENATE("'Pivot'!",ADDRESS($Y222,MATCH(CONCATENATE("Average of ",$H$1),Pivot!$5:$5,0))))),ISNUMBER(INDIRECT(CONCATENATE("'Pivot'!",ADDRESS($Y222,MATCH(CONCATENATE("Average of ",$G$1),Pivot!$5:$5,0))))),ISNUMBER(INDIRECT(CONCATENATE("'Pivot'!",ADDRESS($Y222,MATCH(CONCATENATE("Average of ",$I$1),Pivot!$5:$5,0)))))),INDIRECT(CONCATENATE("'Pivot'!",ADDRESS($Y222,MATCH(CONCATENATE("Average of ",$H$1),Pivot!$5:$5,0))))*$R$2,"")</f>
        <v/>
      </c>
      <c r="I222" s="161" t="str">
        <f ca="1">IF(AND(ISNUMBER(INDIRECT(CONCATENATE("'Pivot'!",ADDRESS($Y222,MATCH(CONCATENATE("Average of ",$I$1),Pivot!$5:$5,0))))),ISNUMBER(INDIRECT(CONCATENATE("'Pivot'!",ADDRESS($Y222,MATCH(CONCATENATE("Average of ",$G$1),Pivot!$5:$5,0))))),ISNUMBER(INDIRECT(CONCATENATE("'Pivot'!",ADDRESS($Y222,MATCH(CONCATENATE("Average of ",$H$1),Pivot!$5:$5,0)))))),(INDIRECT(CONCATENATE("'Pivot'!",ADDRESS($Y222,MATCH(CONCATENATE("Average of ",$I$1),Pivot!$5:$5,0))))/24),"")</f>
        <v/>
      </c>
      <c r="J222" s="21" t="str">
        <f t="shared" ca="1" si="20"/>
        <v/>
      </c>
      <c r="K222" s="36" t="str">
        <f t="shared" ca="1" si="17"/>
        <v/>
      </c>
      <c r="L222" s="36" t="str">
        <f t="shared" ca="1" si="18"/>
        <v/>
      </c>
      <c r="Y222" s="20">
        <f t="shared" si="19"/>
        <v>225</v>
      </c>
    </row>
    <row r="223" spans="2:25" ht="15" customHeight="1" x14ac:dyDescent="0.2">
      <c r="B223" s="77" t="str">
        <f>IF(ISTEXT(Pivot!A226),Pivot!A226,B221)</f>
        <v>U.S. &amp; Canada</v>
      </c>
      <c r="C223" s="77" t="str">
        <f>IF(ISTEXT(Pivot!B226),Pivot!B226,C221)</f>
        <v>U.S. &amp; Canada</v>
      </c>
      <c r="D223" s="77" t="str">
        <f>IF(ISTEXT(Pivot!C226),Pivot!C226,D221)</f>
        <v>United States</v>
      </c>
      <c r="E223" s="77" t="str">
        <f>IF(ISTEXT(Pivot!D226),Pivot!D226,E221)</f>
        <v>Dallas</v>
      </c>
      <c r="F223" s="77" t="str">
        <f>IF(ISTEXT(Pivot!E226),Pivot!E226,F221)</f>
        <v>EFM</v>
      </c>
      <c r="G223" s="21" t="str">
        <f ca="1">IF(AND(ISNUMBER(INDIRECT(CONCATENATE("'Pivot'!",ADDRESS($Y223,MATCH(CONCATENATE("Average of ",$G$1),Pivot!$5:$5,0))))),ISNUMBER(INDIRECT(CONCATENATE("'Pivot'!",ADDRESS($Y223,MATCH(CONCATENATE("Average of ",$H$1),Pivot!$5:$5,0))))),ISNUMBER(INDIRECT(CONCATENATE("'Pivot'!",ADDRESS($Y223,MATCH(CONCATENATE("Average of ",$I$1),Pivot!$5:$5,0)))))),INDIRECT(CONCATENATE("'Pivot'!",ADDRESS($Y223,MATCH(CONCATENATE("Average of ",$G$1),Pivot!$5:$5,0))))*4,"")</f>
        <v/>
      </c>
      <c r="H223" s="21" t="str">
        <f ca="1">IF(AND(ISNUMBER(INDIRECT(CONCATENATE("'Pivot'!",ADDRESS($Y223,MATCH(CONCATENATE("Average of ",$H$1),Pivot!$5:$5,0))))),ISNUMBER(INDIRECT(CONCATENATE("'Pivot'!",ADDRESS($Y223,MATCH(CONCATENATE("Average of ",$G$1),Pivot!$5:$5,0))))),ISNUMBER(INDIRECT(CONCATENATE("'Pivot'!",ADDRESS($Y223,MATCH(CONCATENATE("Average of ",$I$1),Pivot!$5:$5,0)))))),INDIRECT(CONCATENATE("'Pivot'!",ADDRESS($Y223,MATCH(CONCATENATE("Average of ",$H$1),Pivot!$5:$5,0))))*$R$2,"")</f>
        <v/>
      </c>
      <c r="I223" s="161" t="str">
        <f ca="1">IF(AND(ISNUMBER(INDIRECT(CONCATENATE("'Pivot'!",ADDRESS($Y223,MATCH(CONCATENATE("Average of ",$I$1),Pivot!$5:$5,0))))),ISNUMBER(INDIRECT(CONCATENATE("'Pivot'!",ADDRESS($Y223,MATCH(CONCATENATE("Average of ",$G$1),Pivot!$5:$5,0))))),ISNUMBER(INDIRECT(CONCATENATE("'Pivot'!",ADDRESS($Y223,MATCH(CONCATENATE("Average of ",$H$1),Pivot!$5:$5,0)))))),(INDIRECT(CONCATENATE("'Pivot'!",ADDRESS($Y223,MATCH(CONCATENATE("Average of ",$I$1),Pivot!$5:$5,0))))/24),"")</f>
        <v/>
      </c>
      <c r="J223" s="21" t="str">
        <f t="shared" ca="1" si="20"/>
        <v/>
      </c>
      <c r="K223" s="36" t="str">
        <f t="shared" ca="1" si="17"/>
        <v/>
      </c>
      <c r="L223" s="36" t="str">
        <f t="shared" ca="1" si="18"/>
        <v/>
      </c>
      <c r="Y223" s="20">
        <f t="shared" si="19"/>
        <v>226</v>
      </c>
    </row>
    <row r="224" spans="2:25" ht="15" customHeight="1" x14ac:dyDescent="0.2">
      <c r="B224" s="77">
        <f>IF(ISTEXT(Pivot!A227),Pivot!A227,B222)</f>
        <v>0</v>
      </c>
      <c r="C224" s="77">
        <f>IF(ISTEXT(Pivot!B227),Pivot!B227,C222)</f>
        <v>0</v>
      </c>
      <c r="D224" s="77">
        <f>IF(ISTEXT(Pivot!C227),Pivot!C227,D222)</f>
        <v>0</v>
      </c>
      <c r="E224" s="77" t="str">
        <f>IF(ISTEXT(Pivot!D227),Pivot!D227,E222)</f>
        <v>Dallas Total</v>
      </c>
      <c r="F224" s="77" t="str">
        <f>IF(ISTEXT(Pivot!E227),Pivot!E227,F222)</f>
        <v>YEI</v>
      </c>
      <c r="G224" s="21" t="str">
        <f ca="1">IF(AND(ISNUMBER(INDIRECT(CONCATENATE("'Pivot'!",ADDRESS($Y224,MATCH(CONCATENATE("Average of ",$G$1),Pivot!$5:$5,0))))),ISNUMBER(INDIRECT(CONCATENATE("'Pivot'!",ADDRESS($Y224,MATCH(CONCATENATE("Average of ",$H$1),Pivot!$5:$5,0))))),ISNUMBER(INDIRECT(CONCATENATE("'Pivot'!",ADDRESS($Y224,MATCH(CONCATENATE("Average of ",$I$1),Pivot!$5:$5,0)))))),INDIRECT(CONCATENATE("'Pivot'!",ADDRESS($Y224,MATCH(CONCATENATE("Average of ",$G$1),Pivot!$5:$5,0))))*4,"")</f>
        <v/>
      </c>
      <c r="H224" s="21" t="str">
        <f ca="1">IF(AND(ISNUMBER(INDIRECT(CONCATENATE("'Pivot'!",ADDRESS($Y224,MATCH(CONCATENATE("Average of ",$H$1),Pivot!$5:$5,0))))),ISNUMBER(INDIRECT(CONCATENATE("'Pivot'!",ADDRESS($Y224,MATCH(CONCATENATE("Average of ",$G$1),Pivot!$5:$5,0))))),ISNUMBER(INDIRECT(CONCATENATE("'Pivot'!",ADDRESS($Y224,MATCH(CONCATENATE("Average of ",$I$1),Pivot!$5:$5,0)))))),INDIRECT(CONCATENATE("'Pivot'!",ADDRESS($Y224,MATCH(CONCATENATE("Average of ",$H$1),Pivot!$5:$5,0))))*$R$2,"")</f>
        <v/>
      </c>
      <c r="I224" s="161" t="str">
        <f ca="1">IF(AND(ISNUMBER(INDIRECT(CONCATENATE("'Pivot'!",ADDRESS($Y224,MATCH(CONCATENATE("Average of ",$I$1),Pivot!$5:$5,0))))),ISNUMBER(INDIRECT(CONCATENATE("'Pivot'!",ADDRESS($Y224,MATCH(CONCATENATE("Average of ",$G$1),Pivot!$5:$5,0))))),ISNUMBER(INDIRECT(CONCATENATE("'Pivot'!",ADDRESS($Y224,MATCH(CONCATENATE("Average of ",$H$1),Pivot!$5:$5,0)))))),(INDIRECT(CONCATENATE("'Pivot'!",ADDRESS($Y224,MATCH(CONCATENATE("Average of ",$I$1),Pivot!$5:$5,0))))/24),"")</f>
        <v/>
      </c>
      <c r="J224" s="21" t="str">
        <f t="shared" ca="1" si="20"/>
        <v/>
      </c>
      <c r="K224" s="36" t="str">
        <f t="shared" ca="1" si="17"/>
        <v/>
      </c>
      <c r="L224" s="36" t="str">
        <f t="shared" ca="1" si="18"/>
        <v/>
      </c>
      <c r="Y224" s="20">
        <f t="shared" si="19"/>
        <v>227</v>
      </c>
    </row>
    <row r="225" spans="2:25" ht="15" customHeight="1" x14ac:dyDescent="0.2">
      <c r="B225" s="77" t="str">
        <f>IF(ISTEXT(Pivot!A228),Pivot!A228,B223)</f>
        <v>U.S. &amp; Canada</v>
      </c>
      <c r="C225" s="77" t="str">
        <f>IF(ISTEXT(Pivot!B228),Pivot!B228,C223)</f>
        <v>U.S. &amp; Canada</v>
      </c>
      <c r="D225" s="77" t="str">
        <f>IF(ISTEXT(Pivot!C228),Pivot!C228,D223)</f>
        <v>United States</v>
      </c>
      <c r="E225" s="77" t="str">
        <f>IF(ISTEXT(Pivot!D228),Pivot!D228,E223)</f>
        <v>Dallas</v>
      </c>
      <c r="F225" s="77" t="str">
        <f>IF(ISTEXT(Pivot!E228),Pivot!E228,F223)</f>
        <v>EFM</v>
      </c>
      <c r="G225" s="21" t="str">
        <f ca="1">IF(AND(ISNUMBER(INDIRECT(CONCATENATE("'Pivot'!",ADDRESS($Y225,MATCH(CONCATENATE("Average of ",$G$1),Pivot!$5:$5,0))))),ISNUMBER(INDIRECT(CONCATENATE("'Pivot'!",ADDRESS($Y225,MATCH(CONCATENATE("Average of ",$H$1),Pivot!$5:$5,0))))),ISNUMBER(INDIRECT(CONCATENATE("'Pivot'!",ADDRESS($Y225,MATCH(CONCATENATE("Average of ",$I$1),Pivot!$5:$5,0)))))),INDIRECT(CONCATENATE("'Pivot'!",ADDRESS($Y225,MATCH(CONCATENATE("Average of ",$G$1),Pivot!$5:$5,0))))*4,"")</f>
        <v/>
      </c>
      <c r="H225" s="21" t="str">
        <f ca="1">IF(AND(ISNUMBER(INDIRECT(CONCATENATE("'Pivot'!",ADDRESS($Y225,MATCH(CONCATENATE("Average of ",$H$1),Pivot!$5:$5,0))))),ISNUMBER(INDIRECT(CONCATENATE("'Pivot'!",ADDRESS($Y225,MATCH(CONCATENATE("Average of ",$G$1),Pivot!$5:$5,0))))),ISNUMBER(INDIRECT(CONCATENATE("'Pivot'!",ADDRESS($Y225,MATCH(CONCATENATE("Average of ",$I$1),Pivot!$5:$5,0)))))),INDIRECT(CONCATENATE("'Pivot'!",ADDRESS($Y225,MATCH(CONCATENATE("Average of ",$H$1),Pivot!$5:$5,0))))*$R$2,"")</f>
        <v/>
      </c>
      <c r="I225" s="161" t="str">
        <f ca="1">IF(AND(ISNUMBER(INDIRECT(CONCATENATE("'Pivot'!",ADDRESS($Y225,MATCH(CONCATENATE("Average of ",$I$1),Pivot!$5:$5,0))))),ISNUMBER(INDIRECT(CONCATENATE("'Pivot'!",ADDRESS($Y225,MATCH(CONCATENATE("Average of ",$G$1),Pivot!$5:$5,0))))),ISNUMBER(INDIRECT(CONCATENATE("'Pivot'!",ADDRESS($Y225,MATCH(CONCATENATE("Average of ",$H$1),Pivot!$5:$5,0)))))),(INDIRECT(CONCATENATE("'Pivot'!",ADDRESS($Y225,MATCH(CONCATENATE("Average of ",$I$1),Pivot!$5:$5,0))))/24),"")</f>
        <v/>
      </c>
      <c r="J225" s="21" t="str">
        <f t="shared" ca="1" si="20"/>
        <v/>
      </c>
      <c r="K225" s="36" t="str">
        <f t="shared" ca="1" si="17"/>
        <v/>
      </c>
      <c r="L225" s="36" t="str">
        <f t="shared" ca="1" si="18"/>
        <v/>
      </c>
      <c r="Y225" s="20">
        <f t="shared" si="19"/>
        <v>228</v>
      </c>
    </row>
    <row r="226" spans="2:25" ht="15" customHeight="1" x14ac:dyDescent="0.2">
      <c r="B226" s="77">
        <f>IF(ISTEXT(Pivot!A229),Pivot!A229,B224)</f>
        <v>0</v>
      </c>
      <c r="C226" s="77">
        <f>IF(ISTEXT(Pivot!B229),Pivot!B229,C224)</f>
        <v>0</v>
      </c>
      <c r="D226" s="77">
        <f>IF(ISTEXT(Pivot!C229),Pivot!C229,D224)</f>
        <v>0</v>
      </c>
      <c r="E226" s="77" t="str">
        <f>IF(ISTEXT(Pivot!D229),Pivot!D229,E224)</f>
        <v>Dallas Total</v>
      </c>
      <c r="F226" s="77" t="str">
        <f>IF(ISTEXT(Pivot!E229),Pivot!E229,F224)</f>
        <v>YEI</v>
      </c>
      <c r="G226" s="21" t="str">
        <f ca="1">IF(AND(ISNUMBER(INDIRECT(CONCATENATE("'Pivot'!",ADDRESS($Y226,MATCH(CONCATENATE("Average of ",$G$1),Pivot!$5:$5,0))))),ISNUMBER(INDIRECT(CONCATENATE("'Pivot'!",ADDRESS($Y226,MATCH(CONCATENATE("Average of ",$H$1),Pivot!$5:$5,0))))),ISNUMBER(INDIRECT(CONCATENATE("'Pivot'!",ADDRESS($Y226,MATCH(CONCATENATE("Average of ",$I$1),Pivot!$5:$5,0)))))),INDIRECT(CONCATENATE("'Pivot'!",ADDRESS($Y226,MATCH(CONCATENATE("Average of ",$G$1),Pivot!$5:$5,0))))*4,"")</f>
        <v/>
      </c>
      <c r="H226" s="21" t="str">
        <f ca="1">IF(AND(ISNUMBER(INDIRECT(CONCATENATE("'Pivot'!",ADDRESS($Y226,MATCH(CONCATENATE("Average of ",$H$1),Pivot!$5:$5,0))))),ISNUMBER(INDIRECT(CONCATENATE("'Pivot'!",ADDRESS($Y226,MATCH(CONCATENATE("Average of ",$G$1),Pivot!$5:$5,0))))),ISNUMBER(INDIRECT(CONCATENATE("'Pivot'!",ADDRESS($Y226,MATCH(CONCATENATE("Average of ",$I$1),Pivot!$5:$5,0)))))),INDIRECT(CONCATENATE("'Pivot'!",ADDRESS($Y226,MATCH(CONCATENATE("Average of ",$H$1),Pivot!$5:$5,0))))*$R$2,"")</f>
        <v/>
      </c>
      <c r="I226" s="161" t="str">
        <f ca="1">IF(AND(ISNUMBER(INDIRECT(CONCATENATE("'Pivot'!",ADDRESS($Y226,MATCH(CONCATENATE("Average of ",$I$1),Pivot!$5:$5,0))))),ISNUMBER(INDIRECT(CONCATENATE("'Pivot'!",ADDRESS($Y226,MATCH(CONCATENATE("Average of ",$G$1),Pivot!$5:$5,0))))),ISNUMBER(INDIRECT(CONCATENATE("'Pivot'!",ADDRESS($Y226,MATCH(CONCATENATE("Average of ",$H$1),Pivot!$5:$5,0)))))),(INDIRECT(CONCATENATE("'Pivot'!",ADDRESS($Y226,MATCH(CONCATENATE("Average of ",$I$1),Pivot!$5:$5,0))))/24),"")</f>
        <v/>
      </c>
      <c r="J226" s="21" t="str">
        <f t="shared" ca="1" si="20"/>
        <v/>
      </c>
      <c r="K226" s="36" t="str">
        <f t="shared" ca="1" si="17"/>
        <v/>
      </c>
      <c r="L226" s="36" t="str">
        <f t="shared" ca="1" si="18"/>
        <v/>
      </c>
      <c r="Y226" s="20">
        <f t="shared" si="19"/>
        <v>229</v>
      </c>
    </row>
    <row r="227" spans="2:25" ht="15" customHeight="1" x14ac:dyDescent="0.2">
      <c r="B227" s="77" t="str">
        <f>IF(ISTEXT(Pivot!A230),Pivot!A230,B225)</f>
        <v>U.S. &amp; Canada</v>
      </c>
      <c r="C227" s="77" t="str">
        <f>IF(ISTEXT(Pivot!B230),Pivot!B230,C225)</f>
        <v>U.S. &amp; Canada</v>
      </c>
      <c r="D227" s="77" t="str">
        <f>IF(ISTEXT(Pivot!C230),Pivot!C230,D225)</f>
        <v>United States</v>
      </c>
      <c r="E227" s="77" t="str">
        <f>IF(ISTEXT(Pivot!D230),Pivot!D230,E225)</f>
        <v>Dallas</v>
      </c>
      <c r="F227" s="77" t="str">
        <f>IF(ISTEXT(Pivot!E230),Pivot!E230,F225)</f>
        <v>EFM</v>
      </c>
      <c r="G227" s="21" t="str">
        <f ca="1">IF(AND(ISNUMBER(INDIRECT(CONCATENATE("'Pivot'!",ADDRESS($Y227,MATCH(CONCATENATE("Average of ",$G$1),Pivot!$5:$5,0))))),ISNUMBER(INDIRECT(CONCATENATE("'Pivot'!",ADDRESS($Y227,MATCH(CONCATENATE("Average of ",$H$1),Pivot!$5:$5,0))))),ISNUMBER(INDIRECT(CONCATENATE("'Pivot'!",ADDRESS($Y227,MATCH(CONCATENATE("Average of ",$I$1),Pivot!$5:$5,0)))))),INDIRECT(CONCATENATE("'Pivot'!",ADDRESS($Y227,MATCH(CONCATENATE("Average of ",$G$1),Pivot!$5:$5,0))))*4,"")</f>
        <v/>
      </c>
      <c r="H227" s="21" t="str">
        <f ca="1">IF(AND(ISNUMBER(INDIRECT(CONCATENATE("'Pivot'!",ADDRESS($Y227,MATCH(CONCATENATE("Average of ",$H$1),Pivot!$5:$5,0))))),ISNUMBER(INDIRECT(CONCATENATE("'Pivot'!",ADDRESS($Y227,MATCH(CONCATENATE("Average of ",$G$1),Pivot!$5:$5,0))))),ISNUMBER(INDIRECT(CONCATENATE("'Pivot'!",ADDRESS($Y227,MATCH(CONCATENATE("Average of ",$I$1),Pivot!$5:$5,0)))))),INDIRECT(CONCATENATE("'Pivot'!",ADDRESS($Y227,MATCH(CONCATENATE("Average of ",$H$1),Pivot!$5:$5,0))))*$R$2,"")</f>
        <v/>
      </c>
      <c r="I227" s="161" t="str">
        <f ca="1">IF(AND(ISNUMBER(INDIRECT(CONCATENATE("'Pivot'!",ADDRESS($Y227,MATCH(CONCATENATE("Average of ",$I$1),Pivot!$5:$5,0))))),ISNUMBER(INDIRECT(CONCATENATE("'Pivot'!",ADDRESS($Y227,MATCH(CONCATENATE("Average of ",$G$1),Pivot!$5:$5,0))))),ISNUMBER(INDIRECT(CONCATENATE("'Pivot'!",ADDRESS($Y227,MATCH(CONCATENATE("Average of ",$H$1),Pivot!$5:$5,0)))))),(INDIRECT(CONCATENATE("'Pivot'!",ADDRESS($Y227,MATCH(CONCATENATE("Average of ",$I$1),Pivot!$5:$5,0))))/24),"")</f>
        <v/>
      </c>
      <c r="J227" s="21" t="str">
        <f t="shared" ca="1" si="20"/>
        <v/>
      </c>
      <c r="K227" s="36" t="str">
        <f t="shared" ca="1" si="17"/>
        <v/>
      </c>
      <c r="L227" s="36" t="str">
        <f t="shared" ca="1" si="18"/>
        <v/>
      </c>
      <c r="Y227" s="20">
        <f t="shared" si="19"/>
        <v>230</v>
      </c>
    </row>
    <row r="228" spans="2:25" ht="15" customHeight="1" x14ac:dyDescent="0.2">
      <c r="B228" s="77">
        <f>IF(ISTEXT(Pivot!A231),Pivot!A231,B226)</f>
        <v>0</v>
      </c>
      <c r="C228" s="77">
        <f>IF(ISTEXT(Pivot!B231),Pivot!B231,C226)</f>
        <v>0</v>
      </c>
      <c r="D228" s="77">
        <f>IF(ISTEXT(Pivot!C231),Pivot!C231,D226)</f>
        <v>0</v>
      </c>
      <c r="E228" s="77" t="str">
        <f>IF(ISTEXT(Pivot!D231),Pivot!D231,E226)</f>
        <v>Dallas Total</v>
      </c>
      <c r="F228" s="77" t="str">
        <f>IF(ISTEXT(Pivot!E231),Pivot!E231,F226)</f>
        <v>YEI</v>
      </c>
      <c r="G228" s="21" t="str">
        <f ca="1">IF(AND(ISNUMBER(INDIRECT(CONCATENATE("'Pivot'!",ADDRESS($Y228,MATCH(CONCATENATE("Average of ",$G$1),Pivot!$5:$5,0))))),ISNUMBER(INDIRECT(CONCATENATE("'Pivot'!",ADDRESS($Y228,MATCH(CONCATENATE("Average of ",$H$1),Pivot!$5:$5,0))))),ISNUMBER(INDIRECT(CONCATENATE("'Pivot'!",ADDRESS($Y228,MATCH(CONCATENATE("Average of ",$I$1),Pivot!$5:$5,0)))))),INDIRECT(CONCATENATE("'Pivot'!",ADDRESS($Y228,MATCH(CONCATENATE("Average of ",$G$1),Pivot!$5:$5,0))))*4,"")</f>
        <v/>
      </c>
      <c r="H228" s="21" t="str">
        <f ca="1">IF(AND(ISNUMBER(INDIRECT(CONCATENATE("'Pivot'!",ADDRESS($Y228,MATCH(CONCATENATE("Average of ",$H$1),Pivot!$5:$5,0))))),ISNUMBER(INDIRECT(CONCATENATE("'Pivot'!",ADDRESS($Y228,MATCH(CONCATENATE("Average of ",$G$1),Pivot!$5:$5,0))))),ISNUMBER(INDIRECT(CONCATENATE("'Pivot'!",ADDRESS($Y228,MATCH(CONCATENATE("Average of ",$I$1),Pivot!$5:$5,0)))))),INDIRECT(CONCATENATE("'Pivot'!",ADDRESS($Y228,MATCH(CONCATENATE("Average of ",$H$1),Pivot!$5:$5,0))))*$R$2,"")</f>
        <v/>
      </c>
      <c r="I228" s="161" t="str">
        <f ca="1">IF(AND(ISNUMBER(INDIRECT(CONCATENATE("'Pivot'!",ADDRESS($Y228,MATCH(CONCATENATE("Average of ",$I$1),Pivot!$5:$5,0))))),ISNUMBER(INDIRECT(CONCATENATE("'Pivot'!",ADDRESS($Y228,MATCH(CONCATENATE("Average of ",$G$1),Pivot!$5:$5,0))))),ISNUMBER(INDIRECT(CONCATENATE("'Pivot'!",ADDRESS($Y228,MATCH(CONCATENATE("Average of ",$H$1),Pivot!$5:$5,0)))))),(INDIRECT(CONCATENATE("'Pivot'!",ADDRESS($Y228,MATCH(CONCATENATE("Average of ",$I$1),Pivot!$5:$5,0))))/24),"")</f>
        <v/>
      </c>
      <c r="J228" s="21" t="str">
        <f t="shared" ca="1" si="20"/>
        <v/>
      </c>
      <c r="K228" s="36" t="str">
        <f t="shared" ca="1" si="17"/>
        <v/>
      </c>
      <c r="L228" s="36" t="str">
        <f t="shared" ca="1" si="18"/>
        <v/>
      </c>
      <c r="Y228" s="20">
        <f t="shared" si="19"/>
        <v>231</v>
      </c>
    </row>
    <row r="229" spans="2:25" ht="15" customHeight="1" x14ac:dyDescent="0.2">
      <c r="B229" s="77" t="str">
        <f>IF(ISTEXT(Pivot!A232),Pivot!A232,B227)</f>
        <v>U.S. &amp; Canada</v>
      </c>
      <c r="C229" s="77" t="str">
        <f>IF(ISTEXT(Pivot!B232),Pivot!B232,C227)</f>
        <v>U.S. &amp; Canada</v>
      </c>
      <c r="D229" s="77" t="str">
        <f>IF(ISTEXT(Pivot!C232),Pivot!C232,D227)</f>
        <v>United States</v>
      </c>
      <c r="E229" s="77" t="str">
        <f>IF(ISTEXT(Pivot!D232),Pivot!D232,E227)</f>
        <v>Dallas</v>
      </c>
      <c r="F229" s="77" t="str">
        <f>IF(ISTEXT(Pivot!E232),Pivot!E232,F227)</f>
        <v>EFM</v>
      </c>
      <c r="G229" s="21" t="str">
        <f ca="1">IF(AND(ISNUMBER(INDIRECT(CONCATENATE("'Pivot'!",ADDRESS($Y229,MATCH(CONCATENATE("Average of ",$G$1),Pivot!$5:$5,0))))),ISNUMBER(INDIRECT(CONCATENATE("'Pivot'!",ADDRESS($Y229,MATCH(CONCATENATE("Average of ",$H$1),Pivot!$5:$5,0))))),ISNUMBER(INDIRECT(CONCATENATE("'Pivot'!",ADDRESS($Y229,MATCH(CONCATENATE("Average of ",$I$1),Pivot!$5:$5,0)))))),INDIRECT(CONCATENATE("'Pivot'!",ADDRESS($Y229,MATCH(CONCATENATE("Average of ",$G$1),Pivot!$5:$5,0))))*4,"")</f>
        <v/>
      </c>
      <c r="H229" s="21" t="str">
        <f ca="1">IF(AND(ISNUMBER(INDIRECT(CONCATENATE("'Pivot'!",ADDRESS($Y229,MATCH(CONCATENATE("Average of ",$H$1),Pivot!$5:$5,0))))),ISNUMBER(INDIRECT(CONCATENATE("'Pivot'!",ADDRESS($Y229,MATCH(CONCATENATE("Average of ",$G$1),Pivot!$5:$5,0))))),ISNUMBER(INDIRECT(CONCATENATE("'Pivot'!",ADDRESS($Y229,MATCH(CONCATENATE("Average of ",$I$1),Pivot!$5:$5,0)))))),INDIRECT(CONCATENATE("'Pivot'!",ADDRESS($Y229,MATCH(CONCATENATE("Average of ",$H$1),Pivot!$5:$5,0))))*$R$2,"")</f>
        <v/>
      </c>
      <c r="I229" s="161" t="str">
        <f ca="1">IF(AND(ISNUMBER(INDIRECT(CONCATENATE("'Pivot'!",ADDRESS($Y229,MATCH(CONCATENATE("Average of ",$I$1),Pivot!$5:$5,0))))),ISNUMBER(INDIRECT(CONCATENATE("'Pivot'!",ADDRESS($Y229,MATCH(CONCATENATE("Average of ",$G$1),Pivot!$5:$5,0))))),ISNUMBER(INDIRECT(CONCATENATE("'Pivot'!",ADDRESS($Y229,MATCH(CONCATENATE("Average of ",$H$1),Pivot!$5:$5,0)))))),(INDIRECT(CONCATENATE("'Pivot'!",ADDRESS($Y229,MATCH(CONCATENATE("Average of ",$I$1),Pivot!$5:$5,0))))/24),"")</f>
        <v/>
      </c>
      <c r="J229" s="21" t="str">
        <f t="shared" ca="1" si="20"/>
        <v/>
      </c>
      <c r="K229" s="36" t="str">
        <f t="shared" ca="1" si="17"/>
        <v/>
      </c>
      <c r="L229" s="36" t="str">
        <f t="shared" ca="1" si="18"/>
        <v/>
      </c>
      <c r="Y229" s="20">
        <f t="shared" si="19"/>
        <v>232</v>
      </c>
    </row>
    <row r="230" spans="2:25" ht="15" customHeight="1" x14ac:dyDescent="0.2">
      <c r="C230" s="20" t="str">
        <f>IF(ISTEXT(Pivot!B126),Pivot!B126,C229)</f>
        <v>U.S. &amp; Canada</v>
      </c>
      <c r="D230" s="20" t="str">
        <f>IF(ISTEXT(Pivot!C126),Pivot!C126,D229)</f>
        <v>United States</v>
      </c>
      <c r="E230" s="20" t="str">
        <f>IF(ISTEXT(Pivot!D126),Pivot!D126,E229)</f>
        <v>Dallas</v>
      </c>
      <c r="F230" s="20" t="str">
        <f>IF(ISTEXT(Pivot!E126),Pivot!E126,"")</f>
        <v/>
      </c>
      <c r="G230" s="21" t="str">
        <f ca="1">IF(AND(ISNUMBER(INDIRECT(CONCATENATE("'Pivot'!",ADDRESS($Y230,MATCH(CONCATENATE("Average of ",$G$1),Pivot!$5:$5,0))))),ISNUMBER(INDIRECT(CONCATENATE("'Pivot'!",ADDRESS($Y230,MATCH(CONCATENATE("Average of ",$H$1),Pivot!$5:$5,0))))),ISNUMBER(INDIRECT(CONCATENATE("'Pivot'!",ADDRESS($Y230,MATCH(CONCATENATE("Average of ",$I$1),Pivot!$5:$5,0)))))),INDIRECT(CONCATENATE("'Pivot'!",ADDRESS($Y230,MATCH(CONCATENATE("Average of ",$G$1),Pivot!$5:$5,0))))*4,"")</f>
        <v/>
      </c>
      <c r="H230" s="21" t="str">
        <f ca="1">IF(AND(ISNUMBER(INDIRECT(CONCATENATE("'Pivot'!",ADDRESS($Y230,MATCH(CONCATENATE("Average of ",$H$1),Pivot!$5:$5,0))))),ISNUMBER(INDIRECT(CONCATENATE("'Pivot'!",ADDRESS($Y230,MATCH(CONCATENATE("Average of ",$G$1),Pivot!$5:$5,0))))),ISNUMBER(INDIRECT(CONCATENATE("'Pivot'!",ADDRESS($Y230,MATCH(CONCATENATE("Average of ",$I$1),Pivot!$5:$5,0)))))),INDIRECT(CONCATENATE("'Pivot'!",ADDRESS($Y230,MATCH(CONCATENATE("Average of ",$H$1),Pivot!$5:$5,0))))*$R$2,"")</f>
        <v/>
      </c>
      <c r="I230" s="161" t="str">
        <f ca="1">IF(AND(ISNUMBER(INDIRECT(CONCATENATE("'Pivot'!",ADDRESS($Y230,MATCH(CONCATENATE("Average of ",$I$1),Pivot!$5:$5,0))))),ISNUMBER(INDIRECT(CONCATENATE("'Pivot'!",ADDRESS($Y230,MATCH(CONCATENATE("Average of ",$G$1),Pivot!$5:$5,0))))),ISNUMBER(INDIRECT(CONCATENATE("'Pivot'!",ADDRESS($Y230,MATCH(CONCATENATE("Average of ",$H$1),Pivot!$5:$5,0)))))),(INDIRECT(CONCATENATE("'Pivot'!",ADDRESS($Y230,MATCH(CONCATENATE("Average of ",$I$1),Pivot!$5:$5,0))))/24),"")</f>
        <v/>
      </c>
      <c r="J230" s="21" t="str">
        <f t="shared" ca="1" si="20"/>
        <v/>
      </c>
      <c r="K230" s="36" t="str">
        <f t="shared" ca="1" si="17"/>
        <v/>
      </c>
      <c r="L230" s="36" t="str">
        <f t="shared" ca="1" si="18"/>
        <v/>
      </c>
      <c r="Y230" s="20">
        <f t="shared" si="19"/>
        <v>233</v>
      </c>
    </row>
    <row r="231" spans="2:25" ht="15" customHeight="1" x14ac:dyDescent="0.2">
      <c r="C231" s="20" t="str">
        <f>IF(ISTEXT(Pivot!B127),Pivot!B127,C230)</f>
        <v>U.S. &amp; Canada</v>
      </c>
      <c r="D231" s="20" t="str">
        <f>IF(ISTEXT(Pivot!C127),Pivot!C127,D230)</f>
        <v>United States</v>
      </c>
      <c r="E231" s="20" t="str">
        <f>IF(ISTEXT(Pivot!D127),Pivot!D127,E230)</f>
        <v>Dallas</v>
      </c>
      <c r="F231" s="20" t="str">
        <f>IF(ISTEXT(Pivot!E127),Pivot!E127,"")</f>
        <v/>
      </c>
      <c r="G231" s="21" t="str">
        <f ca="1">IF(AND(ISNUMBER(INDIRECT(CONCATENATE("'Pivot'!",ADDRESS($Y231,MATCH(CONCATENATE("Average of ",$G$1),Pivot!$5:$5,0))))),ISNUMBER(INDIRECT(CONCATENATE("'Pivot'!",ADDRESS($Y231,MATCH(CONCATENATE("Average of ",$H$1),Pivot!$5:$5,0))))),ISNUMBER(INDIRECT(CONCATENATE("'Pivot'!",ADDRESS($Y231,MATCH(CONCATENATE("Average of ",$I$1),Pivot!$5:$5,0)))))),INDIRECT(CONCATENATE("'Pivot'!",ADDRESS($Y231,MATCH(CONCATENATE("Average of ",$G$1),Pivot!$5:$5,0))))*4,"")</f>
        <v/>
      </c>
      <c r="H231" s="21" t="str">
        <f ca="1">IF(AND(ISNUMBER(INDIRECT(CONCATENATE("'Pivot'!",ADDRESS($Y231,MATCH(CONCATENATE("Average of ",$H$1),Pivot!$5:$5,0))))),ISNUMBER(INDIRECT(CONCATENATE("'Pivot'!",ADDRESS($Y231,MATCH(CONCATENATE("Average of ",$G$1),Pivot!$5:$5,0))))),ISNUMBER(INDIRECT(CONCATENATE("'Pivot'!",ADDRESS($Y231,MATCH(CONCATENATE("Average of ",$I$1),Pivot!$5:$5,0)))))),INDIRECT(CONCATENATE("'Pivot'!",ADDRESS($Y231,MATCH(CONCATENATE("Average of ",$H$1),Pivot!$5:$5,0))))*$R$2,"")</f>
        <v/>
      </c>
      <c r="I231" s="161" t="str">
        <f ca="1">IF(AND(ISNUMBER(INDIRECT(CONCATENATE("'Pivot'!",ADDRESS($Y231,MATCH(CONCATENATE("Average of ",$I$1),Pivot!$5:$5,0))))),ISNUMBER(INDIRECT(CONCATENATE("'Pivot'!",ADDRESS($Y231,MATCH(CONCATENATE("Average of ",$G$1),Pivot!$5:$5,0))))),ISNUMBER(INDIRECT(CONCATENATE("'Pivot'!",ADDRESS($Y231,MATCH(CONCATENATE("Average of ",$H$1),Pivot!$5:$5,0)))))),(INDIRECT(CONCATENATE("'Pivot'!",ADDRESS($Y231,MATCH(CONCATENATE("Average of ",$I$1),Pivot!$5:$5,0))))/24),"")</f>
        <v/>
      </c>
      <c r="J231" s="21" t="str">
        <f t="shared" ca="1" si="20"/>
        <v/>
      </c>
      <c r="K231" s="36" t="str">
        <f t="shared" ca="1" si="17"/>
        <v/>
      </c>
      <c r="L231" s="36" t="str">
        <f t="shared" ca="1" si="18"/>
        <v/>
      </c>
      <c r="Y231" s="20">
        <f t="shared" si="19"/>
        <v>234</v>
      </c>
    </row>
    <row r="232" spans="2:25" ht="15" customHeight="1" x14ac:dyDescent="0.2">
      <c r="C232" s="20" t="str">
        <f>IF(ISTEXT(Pivot!B128),Pivot!B128,C231)</f>
        <v>U.S. &amp; Canada</v>
      </c>
      <c r="D232" s="20" t="str">
        <f>IF(ISTEXT(Pivot!C128),Pivot!C128,D231)</f>
        <v>United States</v>
      </c>
      <c r="E232" s="20" t="str">
        <f>IF(ISTEXT(Pivot!D128),Pivot!D128,E231)</f>
        <v>Dallas</v>
      </c>
      <c r="F232" s="20" t="str">
        <f>IF(ISTEXT(Pivot!E128),Pivot!E128,"")</f>
        <v/>
      </c>
      <c r="G232" s="21" t="str">
        <f ca="1">IF(AND(ISNUMBER(INDIRECT(CONCATENATE("'Pivot'!",ADDRESS($Y232,MATCH(CONCATENATE("Average of ",$G$1),Pivot!$5:$5,0))))),ISNUMBER(INDIRECT(CONCATENATE("'Pivot'!",ADDRESS($Y232,MATCH(CONCATENATE("Average of ",$H$1),Pivot!$5:$5,0))))),ISNUMBER(INDIRECT(CONCATENATE("'Pivot'!",ADDRESS($Y232,MATCH(CONCATENATE("Average of ",$I$1),Pivot!$5:$5,0)))))),INDIRECT(CONCATENATE("'Pivot'!",ADDRESS($Y232,MATCH(CONCATENATE("Average of ",$G$1),Pivot!$5:$5,0))))*4,"")</f>
        <v/>
      </c>
      <c r="H232" s="21" t="str">
        <f ca="1">IF(AND(ISNUMBER(INDIRECT(CONCATENATE("'Pivot'!",ADDRESS($Y232,MATCH(CONCATENATE("Average of ",$H$1),Pivot!$5:$5,0))))),ISNUMBER(INDIRECT(CONCATENATE("'Pivot'!",ADDRESS($Y232,MATCH(CONCATENATE("Average of ",$G$1),Pivot!$5:$5,0))))),ISNUMBER(INDIRECT(CONCATENATE("'Pivot'!",ADDRESS($Y232,MATCH(CONCATENATE("Average of ",$I$1),Pivot!$5:$5,0)))))),INDIRECT(CONCATENATE("'Pivot'!",ADDRESS($Y232,MATCH(CONCATENATE("Average of ",$H$1),Pivot!$5:$5,0))))*$R$2,"")</f>
        <v/>
      </c>
      <c r="I232" s="161" t="str">
        <f ca="1">IF(AND(ISNUMBER(INDIRECT(CONCATENATE("'Pivot'!",ADDRESS($Y232,MATCH(CONCATENATE("Average of ",$I$1),Pivot!$5:$5,0))))),ISNUMBER(INDIRECT(CONCATENATE("'Pivot'!",ADDRESS($Y232,MATCH(CONCATENATE("Average of ",$G$1),Pivot!$5:$5,0))))),ISNUMBER(INDIRECT(CONCATENATE("'Pivot'!",ADDRESS($Y232,MATCH(CONCATENATE("Average of ",$H$1),Pivot!$5:$5,0)))))),(INDIRECT(CONCATENATE("'Pivot'!",ADDRESS($Y232,MATCH(CONCATENATE("Average of ",$I$1),Pivot!$5:$5,0))))/24),"")</f>
        <v/>
      </c>
      <c r="J232" s="21" t="str">
        <f t="shared" ca="1" si="20"/>
        <v/>
      </c>
      <c r="K232" s="36" t="str">
        <f t="shared" ca="1" si="17"/>
        <v/>
      </c>
      <c r="L232" s="36" t="str">
        <f t="shared" ca="1" si="18"/>
        <v/>
      </c>
      <c r="Y232" s="20">
        <f t="shared" si="19"/>
        <v>235</v>
      </c>
    </row>
    <row r="233" spans="2:25" ht="15" customHeight="1" x14ac:dyDescent="0.2">
      <c r="C233" s="20" t="str">
        <f>IF(ISTEXT(Pivot!B129),Pivot!B129,C232)</f>
        <v>U.S. &amp; Canada</v>
      </c>
      <c r="D233" s="20" t="str">
        <f>IF(ISTEXT(Pivot!C129),Pivot!C129,D232)</f>
        <v>United States</v>
      </c>
      <c r="E233" s="20" t="str">
        <f>IF(ISTEXT(Pivot!D129),Pivot!D129,E232)</f>
        <v>Dallas</v>
      </c>
      <c r="F233" s="20" t="str">
        <f>IF(ISTEXT(Pivot!E129),Pivot!E129,"")</f>
        <v/>
      </c>
      <c r="G233" s="21" t="str">
        <f ca="1">IF(AND(ISNUMBER(INDIRECT(CONCATENATE("'Pivot'!",ADDRESS($Y233,MATCH(CONCATENATE("Average of ",$G$1),Pivot!$5:$5,0))))),ISNUMBER(INDIRECT(CONCATENATE("'Pivot'!",ADDRESS($Y233,MATCH(CONCATENATE("Average of ",$H$1),Pivot!$5:$5,0))))),ISNUMBER(INDIRECT(CONCATENATE("'Pivot'!",ADDRESS($Y233,MATCH(CONCATENATE("Average of ",$I$1),Pivot!$5:$5,0)))))),INDIRECT(CONCATENATE("'Pivot'!",ADDRESS($Y233,MATCH(CONCATENATE("Average of ",$G$1),Pivot!$5:$5,0))))*4,"")</f>
        <v/>
      </c>
      <c r="H233" s="21" t="str">
        <f ca="1">IF(AND(ISNUMBER(INDIRECT(CONCATENATE("'Pivot'!",ADDRESS($Y233,MATCH(CONCATENATE("Average of ",$H$1),Pivot!$5:$5,0))))),ISNUMBER(INDIRECT(CONCATENATE("'Pivot'!",ADDRESS($Y233,MATCH(CONCATENATE("Average of ",$G$1),Pivot!$5:$5,0))))),ISNUMBER(INDIRECT(CONCATENATE("'Pivot'!",ADDRESS($Y233,MATCH(CONCATENATE("Average of ",$I$1),Pivot!$5:$5,0)))))),INDIRECT(CONCATENATE("'Pivot'!",ADDRESS($Y233,MATCH(CONCATENATE("Average of ",$H$1),Pivot!$5:$5,0))))*$R$2,"")</f>
        <v/>
      </c>
      <c r="I233" s="161" t="str">
        <f ca="1">IF(AND(ISNUMBER(INDIRECT(CONCATENATE("'Pivot'!",ADDRESS($Y233,MATCH(CONCATENATE("Average of ",$I$1),Pivot!$5:$5,0))))),ISNUMBER(INDIRECT(CONCATENATE("'Pivot'!",ADDRESS($Y233,MATCH(CONCATENATE("Average of ",$G$1),Pivot!$5:$5,0))))),ISNUMBER(INDIRECT(CONCATENATE("'Pivot'!",ADDRESS($Y233,MATCH(CONCATENATE("Average of ",$H$1),Pivot!$5:$5,0)))))),(INDIRECT(CONCATENATE("'Pivot'!",ADDRESS($Y233,MATCH(CONCATENATE("Average of ",$I$1),Pivot!$5:$5,0))))/24),"")</f>
        <v/>
      </c>
      <c r="J233" s="21" t="str">
        <f t="shared" ca="1" si="20"/>
        <v/>
      </c>
      <c r="K233" s="36" t="str">
        <f t="shared" ca="1" si="17"/>
        <v/>
      </c>
      <c r="L233" s="36" t="str">
        <f t="shared" ca="1" si="18"/>
        <v/>
      </c>
    </row>
    <row r="234" spans="2:25" ht="15" customHeight="1" x14ac:dyDescent="0.2">
      <c r="K234" s="36"/>
      <c r="L234" s="36"/>
    </row>
    <row r="235" spans="2:25" ht="15" customHeight="1" x14ac:dyDescent="0.2">
      <c r="K235" s="36"/>
      <c r="L235" s="36"/>
    </row>
    <row r="236" spans="2:25" ht="15" customHeight="1" x14ac:dyDescent="0.2">
      <c r="K236" s="36"/>
      <c r="L236" s="36"/>
    </row>
    <row r="237" spans="2:25" ht="15" customHeight="1" x14ac:dyDescent="0.2">
      <c r="K237" s="36"/>
      <c r="L237" s="36"/>
    </row>
    <row r="238" spans="2:25" ht="15" customHeight="1" x14ac:dyDescent="0.2">
      <c r="K238" s="36"/>
      <c r="L238" s="36"/>
    </row>
    <row r="239" spans="2:25" ht="15" customHeight="1" x14ac:dyDescent="0.2">
      <c r="K239" s="36"/>
      <c r="L239" s="36"/>
    </row>
    <row r="240" spans="2:25" ht="15" customHeight="1" x14ac:dyDescent="0.2">
      <c r="K240" s="36"/>
      <c r="L240" s="36"/>
    </row>
    <row r="241" spans="11:12" ht="15" customHeight="1" x14ac:dyDescent="0.2">
      <c r="K241" s="36"/>
      <c r="L241" s="36"/>
    </row>
    <row r="242" spans="11:12" ht="15" customHeight="1" x14ac:dyDescent="0.2">
      <c r="K242" s="36"/>
      <c r="L242" s="36"/>
    </row>
    <row r="243" spans="11:12" ht="15" customHeight="1" x14ac:dyDescent="0.2">
      <c r="K243" s="36"/>
      <c r="L243" s="36"/>
    </row>
    <row r="244" spans="11:12" ht="15" customHeight="1" x14ac:dyDescent="0.2">
      <c r="K244" s="36"/>
      <c r="L244" s="36"/>
    </row>
    <row r="245" spans="11:12" ht="15" customHeight="1" x14ac:dyDescent="0.2">
      <c r="K245" s="36"/>
      <c r="L245" s="36"/>
    </row>
    <row r="246" spans="11:12" ht="15" customHeight="1" x14ac:dyDescent="0.2">
      <c r="K246" s="36"/>
      <c r="L246" s="36"/>
    </row>
    <row r="247" spans="11:12" ht="15" customHeight="1" x14ac:dyDescent="0.2">
      <c r="K247" s="36"/>
      <c r="L247" s="36"/>
    </row>
    <row r="248" spans="11:12" ht="15" customHeight="1" x14ac:dyDescent="0.2">
      <c r="K248" s="36"/>
      <c r="L248" s="36"/>
    </row>
    <row r="249" spans="11:12" ht="15" customHeight="1" x14ac:dyDescent="0.2">
      <c r="K249" s="36"/>
      <c r="L249" s="36"/>
    </row>
    <row r="250" spans="11:12" ht="15" customHeight="1" x14ac:dyDescent="0.2">
      <c r="K250" s="36"/>
      <c r="L250" s="36"/>
    </row>
    <row r="251" spans="11:12" ht="15" customHeight="1" x14ac:dyDescent="0.2">
      <c r="K251" s="36"/>
      <c r="L251" s="36"/>
    </row>
    <row r="252" spans="11:12" ht="15" customHeight="1" x14ac:dyDescent="0.2">
      <c r="K252" s="36"/>
      <c r="L252" s="36"/>
    </row>
    <row r="253" spans="11:12" ht="15" customHeight="1" x14ac:dyDescent="0.2">
      <c r="K253" s="36"/>
      <c r="L253" s="36"/>
    </row>
    <row r="254" spans="11:12" ht="15" customHeight="1" x14ac:dyDescent="0.2">
      <c r="K254" s="36"/>
      <c r="L254" s="36"/>
    </row>
    <row r="255" spans="11:12" ht="15" customHeight="1" x14ac:dyDescent="0.2">
      <c r="K255" s="36"/>
      <c r="L255" s="36"/>
    </row>
    <row r="256" spans="11:12" ht="15" customHeight="1" x14ac:dyDescent="0.2">
      <c r="K256" s="36"/>
      <c r="L256" s="36"/>
    </row>
    <row r="257" spans="11:12" ht="15" customHeight="1" x14ac:dyDescent="0.2">
      <c r="K257" s="36"/>
      <c r="L257" s="36"/>
    </row>
    <row r="258" spans="11:12" ht="15" customHeight="1" x14ac:dyDescent="0.2">
      <c r="K258" s="36"/>
      <c r="L258" s="36"/>
    </row>
    <row r="259" spans="11:12" ht="15" customHeight="1" x14ac:dyDescent="0.2">
      <c r="K259" s="36"/>
      <c r="L259" s="36"/>
    </row>
    <row r="260" spans="11:12" ht="15" customHeight="1" x14ac:dyDescent="0.2">
      <c r="K260" s="36"/>
      <c r="L260" s="36"/>
    </row>
    <row r="261" spans="11:12" ht="15" customHeight="1" x14ac:dyDescent="0.2">
      <c r="K261" s="36"/>
      <c r="L261" s="36"/>
    </row>
    <row r="262" spans="11:12" ht="15" customHeight="1" x14ac:dyDescent="0.2">
      <c r="K262" s="36"/>
      <c r="L262" s="36"/>
    </row>
    <row r="263" spans="11:12" ht="15" customHeight="1" x14ac:dyDescent="0.2">
      <c r="K263" s="36"/>
      <c r="L263" s="36"/>
    </row>
    <row r="264" spans="11:12" ht="15" customHeight="1" x14ac:dyDescent="0.2">
      <c r="K264" s="36"/>
      <c r="L264" s="36"/>
    </row>
    <row r="265" spans="11:12" ht="15" customHeight="1" x14ac:dyDescent="0.2">
      <c r="K265" s="36"/>
      <c r="L265" s="36"/>
    </row>
    <row r="266" spans="11:12" ht="15" customHeight="1" x14ac:dyDescent="0.2">
      <c r="K266" s="36"/>
      <c r="L266" s="36"/>
    </row>
    <row r="267" spans="11:12" ht="15" customHeight="1" x14ac:dyDescent="0.2">
      <c r="K267" s="36"/>
      <c r="L267" s="36"/>
    </row>
    <row r="268" spans="11:12" ht="15" customHeight="1" x14ac:dyDescent="0.2">
      <c r="K268" s="36"/>
      <c r="L268" s="36"/>
    </row>
    <row r="269" spans="11:12" ht="15" customHeight="1" x14ac:dyDescent="0.2">
      <c r="K269" s="36"/>
      <c r="L269" s="36"/>
    </row>
    <row r="270" spans="11:12" ht="15" customHeight="1" x14ac:dyDescent="0.2">
      <c r="K270" s="36"/>
      <c r="L270" s="36"/>
    </row>
    <row r="271" spans="11:12" ht="15" customHeight="1" x14ac:dyDescent="0.2">
      <c r="K271" s="36"/>
      <c r="L271" s="36"/>
    </row>
    <row r="272" spans="11:12" ht="15" customHeight="1" x14ac:dyDescent="0.2">
      <c r="K272" s="36"/>
      <c r="L272" s="36"/>
    </row>
    <row r="273" spans="11:12" ht="15" customHeight="1" x14ac:dyDescent="0.2">
      <c r="K273" s="36"/>
      <c r="L273" s="36"/>
    </row>
    <row r="274" spans="11:12" ht="15" customHeight="1" x14ac:dyDescent="0.2">
      <c r="K274" s="36"/>
      <c r="L274" s="36"/>
    </row>
    <row r="275" spans="11:12" ht="15" customHeight="1" x14ac:dyDescent="0.2">
      <c r="K275" s="36"/>
      <c r="L275" s="36"/>
    </row>
    <row r="276" spans="11:12" ht="15" customHeight="1" x14ac:dyDescent="0.2">
      <c r="K276" s="36"/>
      <c r="L276" s="36"/>
    </row>
    <row r="277" spans="11:12" ht="15" customHeight="1" x14ac:dyDescent="0.2">
      <c r="K277" s="36"/>
      <c r="L277" s="36"/>
    </row>
    <row r="278" spans="11:12" ht="15" customHeight="1" x14ac:dyDescent="0.2">
      <c r="K278" s="36"/>
      <c r="L278" s="36"/>
    </row>
    <row r="279" spans="11:12" ht="15" customHeight="1" x14ac:dyDescent="0.2">
      <c r="K279" s="36"/>
      <c r="L279" s="36"/>
    </row>
    <row r="280" spans="11:12" ht="15" customHeight="1" x14ac:dyDescent="0.2">
      <c r="K280" s="36"/>
      <c r="L280" s="36"/>
    </row>
    <row r="281" spans="11:12" ht="15" customHeight="1" x14ac:dyDescent="0.2">
      <c r="K281" s="36"/>
      <c r="L281" s="36"/>
    </row>
    <row r="282" spans="11:12" ht="15" customHeight="1" x14ac:dyDescent="0.2">
      <c r="K282" s="36"/>
      <c r="L282" s="36"/>
    </row>
    <row r="283" spans="11:12" ht="15" customHeight="1" x14ac:dyDescent="0.2">
      <c r="K283" s="36"/>
      <c r="L283" s="36"/>
    </row>
    <row r="284" spans="11:12" ht="15" customHeight="1" x14ac:dyDescent="0.2">
      <c r="K284" s="36"/>
      <c r="L284" s="36"/>
    </row>
    <row r="285" spans="11:12" ht="15" customHeight="1" x14ac:dyDescent="0.2">
      <c r="K285" s="36"/>
      <c r="L285" s="36"/>
    </row>
    <row r="286" spans="11:12" ht="15" customHeight="1" x14ac:dyDescent="0.2">
      <c r="K286" s="36"/>
      <c r="L286" s="36"/>
    </row>
    <row r="287" spans="11:12" ht="15" customHeight="1" x14ac:dyDescent="0.2">
      <c r="K287" s="36"/>
      <c r="L287" s="36"/>
    </row>
    <row r="288" spans="11:12" ht="15" customHeight="1" x14ac:dyDescent="0.2">
      <c r="K288" s="36"/>
      <c r="L288" s="36"/>
    </row>
    <row r="289" spans="11:12" ht="15" customHeight="1" x14ac:dyDescent="0.2">
      <c r="K289" s="36"/>
      <c r="L289" s="36"/>
    </row>
    <row r="290" spans="11:12" ht="15" customHeight="1" x14ac:dyDescent="0.2">
      <c r="K290" s="36"/>
      <c r="L290" s="36"/>
    </row>
    <row r="291" spans="11:12" ht="15" customHeight="1" x14ac:dyDescent="0.2">
      <c r="K291" s="36"/>
      <c r="L291" s="36"/>
    </row>
    <row r="292" spans="11:12" ht="15" customHeight="1" x14ac:dyDescent="0.2">
      <c r="K292" s="36"/>
      <c r="L292" s="36"/>
    </row>
    <row r="293" spans="11:12" ht="15" customHeight="1" x14ac:dyDescent="0.2">
      <c r="K293" s="36"/>
      <c r="L293" s="36"/>
    </row>
    <row r="294" spans="11:12" ht="15" customHeight="1" x14ac:dyDescent="0.2">
      <c r="K294" s="36"/>
      <c r="L294" s="36"/>
    </row>
    <row r="295" spans="11:12" ht="15" customHeight="1" x14ac:dyDescent="0.2">
      <c r="K295" s="36"/>
      <c r="L295" s="36"/>
    </row>
    <row r="296" spans="11:12" ht="15" customHeight="1" x14ac:dyDescent="0.2">
      <c r="K296" s="36"/>
      <c r="L296" s="36"/>
    </row>
    <row r="297" spans="11:12" ht="15" customHeight="1" x14ac:dyDescent="0.2">
      <c r="K297" s="36"/>
      <c r="L297" s="36"/>
    </row>
    <row r="298" spans="11:12" ht="15" customHeight="1" x14ac:dyDescent="0.2">
      <c r="K298" s="36"/>
      <c r="L298" s="36"/>
    </row>
    <row r="299" spans="11:12" ht="15" customHeight="1" x14ac:dyDescent="0.2">
      <c r="K299" s="36"/>
      <c r="L299" s="36"/>
    </row>
    <row r="300" spans="11:12" ht="15" customHeight="1" x14ac:dyDescent="0.2">
      <c r="K300" s="36"/>
      <c r="L300" s="36"/>
    </row>
    <row r="301" spans="11:12" ht="15" customHeight="1" x14ac:dyDescent="0.2">
      <c r="K301" s="36"/>
      <c r="L301" s="36"/>
    </row>
    <row r="302" spans="11:12" ht="15" customHeight="1" x14ac:dyDescent="0.2">
      <c r="K302" s="36"/>
      <c r="L302" s="36"/>
    </row>
    <row r="303" spans="11:12" ht="15" customHeight="1" x14ac:dyDescent="0.2">
      <c r="K303" s="36"/>
      <c r="L303" s="36"/>
    </row>
    <row r="304" spans="11:12" ht="15" customHeight="1" x14ac:dyDescent="0.2">
      <c r="K304" s="36"/>
      <c r="L304" s="36"/>
    </row>
    <row r="305" spans="11:12" ht="15" customHeight="1" x14ac:dyDescent="0.2">
      <c r="K305" s="36"/>
      <c r="L305" s="36"/>
    </row>
    <row r="306" spans="11:12" ht="15" customHeight="1" x14ac:dyDescent="0.2">
      <c r="K306" s="36"/>
      <c r="L306" s="36"/>
    </row>
    <row r="307" spans="11:12" ht="15" customHeight="1" x14ac:dyDescent="0.2">
      <c r="K307" s="36"/>
      <c r="L307" s="36"/>
    </row>
    <row r="308" spans="11:12" ht="15" customHeight="1" x14ac:dyDescent="0.2">
      <c r="K308" s="36"/>
      <c r="L308" s="36"/>
    </row>
    <row r="309" spans="11:12" ht="15" customHeight="1" x14ac:dyDescent="0.2">
      <c r="K309" s="36"/>
      <c r="L309" s="36"/>
    </row>
    <row r="310" spans="11:12" ht="15" customHeight="1" x14ac:dyDescent="0.2">
      <c r="K310" s="36"/>
      <c r="L310" s="36"/>
    </row>
    <row r="311" spans="11:12" ht="15" customHeight="1" x14ac:dyDescent="0.2">
      <c r="K311" s="36"/>
      <c r="L311" s="36"/>
    </row>
    <row r="312" spans="11:12" ht="15" customHeight="1" x14ac:dyDescent="0.2">
      <c r="K312" s="36"/>
      <c r="L312" s="36"/>
    </row>
    <row r="313" spans="11:12" ht="15" customHeight="1" x14ac:dyDescent="0.2">
      <c r="K313" s="36"/>
      <c r="L313" s="36"/>
    </row>
    <row r="314" spans="11:12" ht="15" customHeight="1" x14ac:dyDescent="0.2">
      <c r="K314" s="36"/>
      <c r="L314" s="36"/>
    </row>
    <row r="315" spans="11:12" ht="15" customHeight="1" x14ac:dyDescent="0.2">
      <c r="K315" s="36"/>
      <c r="L315" s="36"/>
    </row>
    <row r="316" spans="11:12" ht="15" customHeight="1" x14ac:dyDescent="0.2">
      <c r="K316" s="36"/>
      <c r="L316" s="36"/>
    </row>
    <row r="317" spans="11:12" ht="15" customHeight="1" x14ac:dyDescent="0.2">
      <c r="K317" s="36"/>
      <c r="L317" s="36"/>
    </row>
    <row r="318" spans="11:12" ht="15" customHeight="1" x14ac:dyDescent="0.2">
      <c r="K318" s="36"/>
      <c r="L318" s="36"/>
    </row>
    <row r="319" spans="11:12" ht="15" customHeight="1" x14ac:dyDescent="0.2">
      <c r="K319" s="36"/>
      <c r="L319" s="36"/>
    </row>
    <row r="320" spans="11:12" ht="15" customHeight="1" x14ac:dyDescent="0.2">
      <c r="K320" s="36"/>
      <c r="L320" s="36"/>
    </row>
    <row r="321" spans="11:12" ht="15" customHeight="1" x14ac:dyDescent="0.2">
      <c r="K321" s="36"/>
      <c r="L321" s="36"/>
    </row>
    <row r="322" spans="11:12" ht="15" customHeight="1" x14ac:dyDescent="0.2">
      <c r="K322" s="36"/>
      <c r="L322" s="36"/>
    </row>
    <row r="323" spans="11:12" ht="15" customHeight="1" x14ac:dyDescent="0.2">
      <c r="K323" s="36"/>
      <c r="L323" s="36"/>
    </row>
    <row r="324" spans="11:12" ht="15" customHeight="1" x14ac:dyDescent="0.2">
      <c r="K324" s="36"/>
      <c r="L324" s="36"/>
    </row>
    <row r="325" spans="11:12" ht="15" customHeight="1" x14ac:dyDescent="0.2">
      <c r="K325" s="36"/>
      <c r="L325" s="36"/>
    </row>
    <row r="326" spans="11:12" ht="15" customHeight="1" x14ac:dyDescent="0.2">
      <c r="K326" s="36"/>
      <c r="L326" s="36"/>
    </row>
    <row r="327" spans="11:12" ht="15" customHeight="1" x14ac:dyDescent="0.2">
      <c r="K327" s="36"/>
      <c r="L327" s="36"/>
    </row>
    <row r="328" spans="11:12" ht="15" customHeight="1" x14ac:dyDescent="0.2">
      <c r="K328" s="36"/>
      <c r="L328" s="36"/>
    </row>
    <row r="329" spans="11:12" ht="15" customHeight="1" x14ac:dyDescent="0.2">
      <c r="K329" s="36"/>
      <c r="L329" s="36"/>
    </row>
    <row r="330" spans="11:12" ht="15" customHeight="1" x14ac:dyDescent="0.2">
      <c r="K330" s="36"/>
      <c r="L330" s="36"/>
    </row>
    <row r="331" spans="11:12" ht="15" customHeight="1" x14ac:dyDescent="0.2">
      <c r="K331" s="36"/>
      <c r="L331" s="36"/>
    </row>
    <row r="332" spans="11:12" ht="15" customHeight="1" x14ac:dyDescent="0.2">
      <c r="K332" s="36"/>
      <c r="L332" s="36"/>
    </row>
    <row r="333" spans="11:12" ht="15" customHeight="1" x14ac:dyDescent="0.2">
      <c r="K333" s="36"/>
      <c r="L333" s="36"/>
    </row>
    <row r="334" spans="11:12" ht="15" customHeight="1" x14ac:dyDescent="0.2">
      <c r="K334" s="36"/>
      <c r="L334" s="36"/>
    </row>
    <row r="335" spans="11:12" ht="15" customHeight="1" x14ac:dyDescent="0.2">
      <c r="K335" s="36"/>
      <c r="L335" s="36"/>
    </row>
    <row r="336" spans="11:12" ht="15" customHeight="1" x14ac:dyDescent="0.2">
      <c r="K336" s="36"/>
      <c r="L336" s="36"/>
    </row>
    <row r="337" spans="11:12" ht="15" customHeight="1" x14ac:dyDescent="0.2">
      <c r="K337" s="36"/>
      <c r="L337" s="36"/>
    </row>
    <row r="338" spans="11:12" ht="15" customHeight="1" x14ac:dyDescent="0.2">
      <c r="K338" s="36"/>
      <c r="L338" s="36"/>
    </row>
    <row r="339" spans="11:12" ht="15" customHeight="1" x14ac:dyDescent="0.2">
      <c r="K339" s="36"/>
      <c r="L339" s="36"/>
    </row>
    <row r="340" spans="11:12" ht="15" customHeight="1" x14ac:dyDescent="0.2">
      <c r="K340" s="36"/>
      <c r="L340" s="36"/>
    </row>
    <row r="341" spans="11:12" ht="15" customHeight="1" x14ac:dyDescent="0.2">
      <c r="K341" s="36"/>
      <c r="L341" s="36"/>
    </row>
    <row r="342" spans="11:12" ht="15" customHeight="1" x14ac:dyDescent="0.2">
      <c r="K342" s="36"/>
      <c r="L342" s="36"/>
    </row>
    <row r="343" spans="11:12" ht="15" customHeight="1" x14ac:dyDescent="0.2">
      <c r="K343" s="36"/>
      <c r="L343" s="36"/>
    </row>
    <row r="344" spans="11:12" ht="15" customHeight="1" x14ac:dyDescent="0.2">
      <c r="K344" s="36"/>
      <c r="L344" s="36"/>
    </row>
    <row r="345" spans="11:12" ht="15" customHeight="1" x14ac:dyDescent="0.2">
      <c r="K345" s="36"/>
      <c r="L345" s="36"/>
    </row>
    <row r="346" spans="11:12" ht="15" customHeight="1" x14ac:dyDescent="0.2">
      <c r="K346" s="36"/>
      <c r="L346" s="36"/>
    </row>
    <row r="347" spans="11:12" ht="15" customHeight="1" x14ac:dyDescent="0.2">
      <c r="K347" s="36"/>
      <c r="L347" s="36"/>
    </row>
    <row r="348" spans="11:12" ht="15" customHeight="1" x14ac:dyDescent="0.2">
      <c r="K348" s="36"/>
      <c r="L348" s="36"/>
    </row>
    <row r="349" spans="11:12" ht="15" customHeight="1" x14ac:dyDescent="0.2">
      <c r="K349" s="36"/>
      <c r="L349" s="36"/>
    </row>
    <row r="350" spans="11:12" ht="15" customHeight="1" x14ac:dyDescent="0.2">
      <c r="K350" s="36"/>
      <c r="L350" s="36"/>
    </row>
    <row r="351" spans="11:12" ht="15" customHeight="1" x14ac:dyDescent="0.2">
      <c r="K351" s="36"/>
      <c r="L351" s="36"/>
    </row>
    <row r="352" spans="11:12" ht="15" customHeight="1" x14ac:dyDescent="0.2">
      <c r="K352" s="36"/>
      <c r="L352" s="36"/>
    </row>
    <row r="353" spans="11:12" ht="15" customHeight="1" x14ac:dyDescent="0.2">
      <c r="K353" s="36"/>
      <c r="L353" s="36"/>
    </row>
    <row r="354" spans="11:12" ht="15" customHeight="1" x14ac:dyDescent="0.2">
      <c r="K354" s="36"/>
      <c r="L354" s="36"/>
    </row>
    <row r="355" spans="11:12" ht="15" customHeight="1" x14ac:dyDescent="0.2">
      <c r="K355" s="36"/>
      <c r="L355" s="36"/>
    </row>
    <row r="356" spans="11:12" ht="15" customHeight="1" x14ac:dyDescent="0.2">
      <c r="K356" s="36"/>
      <c r="L356" s="36"/>
    </row>
    <row r="357" spans="11:12" ht="15" customHeight="1" x14ac:dyDescent="0.2">
      <c r="K357" s="36"/>
      <c r="L357" s="36"/>
    </row>
    <row r="358" spans="11:12" ht="15" customHeight="1" x14ac:dyDescent="0.2">
      <c r="K358" s="36"/>
      <c r="L358" s="36"/>
    </row>
    <row r="359" spans="11:12" ht="15" customHeight="1" x14ac:dyDescent="0.2">
      <c r="K359" s="36"/>
      <c r="L359" s="36"/>
    </row>
    <row r="360" spans="11:12" ht="15" customHeight="1" x14ac:dyDescent="0.2">
      <c r="K360" s="36"/>
      <c r="L360" s="36"/>
    </row>
    <row r="361" spans="11:12" ht="15" customHeight="1" x14ac:dyDescent="0.2">
      <c r="K361" s="36"/>
      <c r="L361" s="36"/>
    </row>
    <row r="362" spans="11:12" ht="15" customHeight="1" x14ac:dyDescent="0.2">
      <c r="K362" s="36"/>
      <c r="L362" s="36"/>
    </row>
    <row r="363" spans="11:12" ht="15" customHeight="1" x14ac:dyDescent="0.2">
      <c r="K363" s="36"/>
      <c r="L363" s="36"/>
    </row>
    <row r="364" spans="11:12" ht="15" customHeight="1" x14ac:dyDescent="0.2">
      <c r="K364" s="36"/>
      <c r="L364" s="36"/>
    </row>
    <row r="365" spans="11:12" ht="15" customHeight="1" x14ac:dyDescent="0.2">
      <c r="K365" s="36"/>
      <c r="L365" s="36"/>
    </row>
    <row r="366" spans="11:12" ht="15" customHeight="1" x14ac:dyDescent="0.2">
      <c r="K366" s="36"/>
      <c r="L366" s="36"/>
    </row>
    <row r="367" spans="11:12" ht="15" customHeight="1" x14ac:dyDescent="0.2">
      <c r="K367" s="36"/>
      <c r="L367" s="36"/>
    </row>
    <row r="368" spans="11:12" ht="15" customHeight="1" x14ac:dyDescent="0.2">
      <c r="K368" s="36"/>
      <c r="L368" s="36"/>
    </row>
    <row r="369" spans="11:12" ht="15" customHeight="1" x14ac:dyDescent="0.2">
      <c r="K369" s="36"/>
      <c r="L369" s="36"/>
    </row>
    <row r="370" spans="11:12" ht="15" customHeight="1" x14ac:dyDescent="0.2">
      <c r="K370" s="36"/>
      <c r="L370" s="36"/>
    </row>
    <row r="371" spans="11:12" ht="15" customHeight="1" x14ac:dyDescent="0.2">
      <c r="K371" s="36"/>
      <c r="L371" s="36"/>
    </row>
    <row r="372" spans="11:12" ht="15" customHeight="1" x14ac:dyDescent="0.2">
      <c r="K372" s="36"/>
      <c r="L372" s="36"/>
    </row>
    <row r="373" spans="11:12" ht="15" customHeight="1" x14ac:dyDescent="0.2">
      <c r="K373" s="36"/>
      <c r="L373" s="36"/>
    </row>
    <row r="374" spans="11:12" ht="15" customHeight="1" x14ac:dyDescent="0.2">
      <c r="K374" s="36"/>
      <c r="L374" s="36"/>
    </row>
    <row r="375" spans="11:12" ht="15" customHeight="1" x14ac:dyDescent="0.2">
      <c r="K375" s="36"/>
      <c r="L375" s="36"/>
    </row>
    <row r="376" spans="11:12" ht="15" customHeight="1" x14ac:dyDescent="0.2">
      <c r="K376" s="36"/>
      <c r="L376" s="36"/>
    </row>
    <row r="377" spans="11:12" ht="15" customHeight="1" x14ac:dyDescent="0.2">
      <c r="K377" s="36"/>
      <c r="L377" s="36"/>
    </row>
    <row r="378" spans="11:12" ht="15" customHeight="1" x14ac:dyDescent="0.2">
      <c r="K378" s="36"/>
      <c r="L378" s="36"/>
    </row>
    <row r="379" spans="11:12" ht="15" customHeight="1" x14ac:dyDescent="0.2">
      <c r="K379" s="36"/>
      <c r="L379" s="36"/>
    </row>
    <row r="380" spans="11:12" ht="15" customHeight="1" x14ac:dyDescent="0.2">
      <c r="K380" s="36"/>
      <c r="L380" s="36"/>
    </row>
    <row r="381" spans="11:12" ht="15" customHeight="1" x14ac:dyDescent="0.2">
      <c r="K381" s="36"/>
      <c r="L381" s="36"/>
    </row>
    <row r="382" spans="11:12" ht="15" customHeight="1" x14ac:dyDescent="0.2">
      <c r="K382" s="36"/>
      <c r="L382" s="36"/>
    </row>
    <row r="383" spans="11:12" ht="15" customHeight="1" x14ac:dyDescent="0.2">
      <c r="K383" s="36"/>
      <c r="L383" s="36"/>
    </row>
    <row r="384" spans="11:12" ht="15" customHeight="1" x14ac:dyDescent="0.2">
      <c r="K384" s="36"/>
      <c r="L384" s="36"/>
    </row>
    <row r="385" spans="11:12" ht="15" customHeight="1" x14ac:dyDescent="0.2">
      <c r="K385" s="36"/>
      <c r="L385" s="36"/>
    </row>
    <row r="386" spans="11:12" ht="15" customHeight="1" x14ac:dyDescent="0.2">
      <c r="K386" s="36"/>
      <c r="L386" s="36"/>
    </row>
    <row r="387" spans="11:12" ht="15" customHeight="1" x14ac:dyDescent="0.2">
      <c r="K387" s="36"/>
      <c r="L387" s="36"/>
    </row>
    <row r="388" spans="11:12" ht="15" customHeight="1" x14ac:dyDescent="0.2">
      <c r="K388" s="36"/>
      <c r="L388" s="36"/>
    </row>
    <row r="389" spans="11:12" ht="15" customHeight="1" x14ac:dyDescent="0.2">
      <c r="K389" s="36"/>
      <c r="L389" s="36"/>
    </row>
    <row r="390" spans="11:12" ht="15" customHeight="1" x14ac:dyDescent="0.2">
      <c r="K390" s="36"/>
      <c r="L390" s="36"/>
    </row>
    <row r="391" spans="11:12" ht="15" customHeight="1" x14ac:dyDescent="0.2">
      <c r="K391" s="36"/>
      <c r="L391" s="36"/>
    </row>
    <row r="392" spans="11:12" ht="15" customHeight="1" x14ac:dyDescent="0.2">
      <c r="K392" s="36"/>
      <c r="L392" s="36"/>
    </row>
    <row r="393" spans="11:12" ht="15" customHeight="1" x14ac:dyDescent="0.2">
      <c r="K393" s="36"/>
      <c r="L393" s="36"/>
    </row>
    <row r="394" spans="11:12" ht="15" customHeight="1" x14ac:dyDescent="0.2">
      <c r="K394" s="36"/>
      <c r="L394" s="36"/>
    </row>
    <row r="395" spans="11:12" ht="15" customHeight="1" x14ac:dyDescent="0.2">
      <c r="K395" s="36"/>
      <c r="L395" s="36"/>
    </row>
    <row r="396" spans="11:12" ht="15" customHeight="1" x14ac:dyDescent="0.2">
      <c r="K396" s="36"/>
      <c r="L396" s="36"/>
    </row>
    <row r="397" spans="11:12" ht="15" customHeight="1" x14ac:dyDescent="0.2">
      <c r="K397" s="36"/>
      <c r="L397" s="36"/>
    </row>
    <row r="398" spans="11:12" ht="15" customHeight="1" x14ac:dyDescent="0.2">
      <c r="K398" s="36"/>
      <c r="L398" s="36"/>
    </row>
    <row r="399" spans="11:12" ht="15" customHeight="1" x14ac:dyDescent="0.2">
      <c r="K399" s="36"/>
      <c r="L399" s="36"/>
    </row>
    <row r="400" spans="11:12" ht="15" customHeight="1" x14ac:dyDescent="0.2">
      <c r="K400" s="36"/>
      <c r="L400" s="36"/>
    </row>
    <row r="401" spans="11:12" ht="15" customHeight="1" x14ac:dyDescent="0.2">
      <c r="K401" s="36"/>
      <c r="L401" s="36"/>
    </row>
    <row r="402" spans="11:12" ht="15" customHeight="1" x14ac:dyDescent="0.2">
      <c r="K402" s="36"/>
      <c r="L402" s="36"/>
    </row>
    <row r="403" spans="11:12" ht="15" customHeight="1" x14ac:dyDescent="0.2">
      <c r="K403" s="36"/>
      <c r="L403" s="36"/>
    </row>
    <row r="404" spans="11:12" ht="15" customHeight="1" x14ac:dyDescent="0.2">
      <c r="K404" s="36"/>
      <c r="L404" s="36"/>
    </row>
    <row r="405" spans="11:12" ht="15" customHeight="1" x14ac:dyDescent="0.2">
      <c r="K405" s="36"/>
      <c r="L405" s="36"/>
    </row>
    <row r="406" spans="11:12" ht="15" customHeight="1" x14ac:dyDescent="0.2">
      <c r="K406" s="36"/>
      <c r="L406" s="36"/>
    </row>
    <row r="407" spans="11:12" ht="15" customHeight="1" x14ac:dyDescent="0.2">
      <c r="K407" s="36"/>
      <c r="L407" s="36"/>
    </row>
    <row r="408" spans="11:12" ht="15" customHeight="1" x14ac:dyDescent="0.2">
      <c r="K408" s="36"/>
      <c r="L408" s="36"/>
    </row>
    <row r="409" spans="11:12" ht="15" customHeight="1" x14ac:dyDescent="0.2">
      <c r="K409" s="36"/>
      <c r="L409" s="36"/>
    </row>
    <row r="410" spans="11:12" ht="15" customHeight="1" x14ac:dyDescent="0.2">
      <c r="K410" s="36"/>
      <c r="L410" s="36"/>
    </row>
    <row r="411" spans="11:12" ht="15" customHeight="1" x14ac:dyDescent="0.2">
      <c r="K411" s="36"/>
      <c r="L411" s="36"/>
    </row>
    <row r="412" spans="11:12" ht="15" customHeight="1" x14ac:dyDescent="0.2">
      <c r="K412" s="36"/>
      <c r="L412" s="36"/>
    </row>
    <row r="413" spans="11:12" ht="15" customHeight="1" x14ac:dyDescent="0.2">
      <c r="K413" s="36"/>
      <c r="L413" s="36"/>
    </row>
    <row r="414" spans="11:12" ht="15" customHeight="1" x14ac:dyDescent="0.2">
      <c r="K414" s="36"/>
      <c r="L414" s="36"/>
    </row>
    <row r="415" spans="11:12" ht="15" customHeight="1" x14ac:dyDescent="0.2">
      <c r="K415" s="36"/>
      <c r="L415" s="36"/>
    </row>
    <row r="416" spans="11:12" ht="15" customHeight="1" x14ac:dyDescent="0.2">
      <c r="K416" s="36"/>
      <c r="L416" s="36"/>
    </row>
    <row r="417" spans="11:12" ht="15" customHeight="1" x14ac:dyDescent="0.2">
      <c r="K417" s="36"/>
      <c r="L417" s="36"/>
    </row>
    <row r="418" spans="11:12" ht="15" customHeight="1" x14ac:dyDescent="0.2">
      <c r="K418" s="36"/>
      <c r="L418" s="36"/>
    </row>
    <row r="419" spans="11:12" ht="15" customHeight="1" x14ac:dyDescent="0.2">
      <c r="K419" s="36"/>
      <c r="L419" s="36"/>
    </row>
    <row r="420" spans="11:12" ht="15" customHeight="1" x14ac:dyDescent="0.2">
      <c r="K420" s="36"/>
      <c r="L420" s="36"/>
    </row>
    <row r="421" spans="11:12" ht="15" customHeight="1" x14ac:dyDescent="0.2">
      <c r="K421" s="36"/>
      <c r="L421" s="36"/>
    </row>
    <row r="422" spans="11:12" ht="15" customHeight="1" x14ac:dyDescent="0.2">
      <c r="K422" s="36"/>
      <c r="L422" s="36"/>
    </row>
    <row r="423" spans="11:12" ht="15" customHeight="1" x14ac:dyDescent="0.2">
      <c r="K423" s="36"/>
      <c r="L423" s="36"/>
    </row>
    <row r="424" spans="11:12" ht="15" customHeight="1" x14ac:dyDescent="0.2">
      <c r="K424" s="36"/>
      <c r="L424" s="36"/>
    </row>
    <row r="425" spans="11:12" ht="15" customHeight="1" x14ac:dyDescent="0.2">
      <c r="K425" s="36"/>
      <c r="L425" s="36"/>
    </row>
    <row r="426" spans="11:12" ht="15" customHeight="1" x14ac:dyDescent="0.2">
      <c r="K426" s="36"/>
      <c r="L426" s="36"/>
    </row>
    <row r="427" spans="11:12" ht="15" customHeight="1" x14ac:dyDescent="0.2">
      <c r="K427" s="36"/>
      <c r="L427" s="36"/>
    </row>
    <row r="428" spans="11:12" ht="15" customHeight="1" x14ac:dyDescent="0.2">
      <c r="K428" s="36"/>
      <c r="L428" s="36"/>
    </row>
    <row r="429" spans="11:12" ht="15" customHeight="1" x14ac:dyDescent="0.2">
      <c r="K429" s="36"/>
      <c r="L429" s="36"/>
    </row>
    <row r="430" spans="11:12" ht="15" customHeight="1" x14ac:dyDescent="0.2">
      <c r="K430" s="36"/>
      <c r="L430" s="36"/>
    </row>
    <row r="431" spans="11:12" ht="15" customHeight="1" x14ac:dyDescent="0.2">
      <c r="K431" s="36"/>
      <c r="L431" s="36"/>
    </row>
    <row r="432" spans="11:12" ht="15" customHeight="1" x14ac:dyDescent="0.2">
      <c r="K432" s="36"/>
      <c r="L432" s="36"/>
    </row>
    <row r="433" spans="11:12" ht="15" customHeight="1" x14ac:dyDescent="0.2">
      <c r="K433" s="36"/>
      <c r="L433" s="36"/>
    </row>
    <row r="434" spans="11:12" ht="15" customHeight="1" x14ac:dyDescent="0.2">
      <c r="K434" s="36"/>
      <c r="L434" s="36"/>
    </row>
    <row r="435" spans="11:12" ht="15" customHeight="1" x14ac:dyDescent="0.2">
      <c r="K435" s="36"/>
      <c r="L435" s="36"/>
    </row>
    <row r="436" spans="11:12" ht="15" customHeight="1" x14ac:dyDescent="0.2">
      <c r="K436" s="36"/>
      <c r="L436" s="36"/>
    </row>
    <row r="437" spans="11:12" ht="15" customHeight="1" x14ac:dyDescent="0.2">
      <c r="K437" s="36"/>
      <c r="L437" s="36"/>
    </row>
    <row r="438" spans="11:12" ht="15" customHeight="1" x14ac:dyDescent="0.2">
      <c r="K438" s="36"/>
      <c r="L438" s="36"/>
    </row>
    <row r="439" spans="11:12" ht="15" customHeight="1" x14ac:dyDescent="0.2">
      <c r="K439" s="36"/>
      <c r="L439" s="36"/>
    </row>
    <row r="440" spans="11:12" ht="15" customHeight="1" x14ac:dyDescent="0.2">
      <c r="K440" s="36"/>
      <c r="L440" s="36"/>
    </row>
    <row r="441" spans="11:12" ht="15" customHeight="1" x14ac:dyDescent="0.2">
      <c r="K441" s="36"/>
      <c r="L441" s="36"/>
    </row>
    <row r="442" spans="11:12" ht="15" customHeight="1" x14ac:dyDescent="0.2">
      <c r="K442" s="36"/>
      <c r="L442" s="36"/>
    </row>
    <row r="443" spans="11:12" ht="15" customHeight="1" x14ac:dyDescent="0.2">
      <c r="K443" s="36"/>
      <c r="L443" s="36"/>
    </row>
    <row r="444" spans="11:12" ht="15" customHeight="1" x14ac:dyDescent="0.2">
      <c r="K444" s="36"/>
      <c r="L444" s="36"/>
    </row>
    <row r="445" spans="11:12" ht="15" customHeight="1" x14ac:dyDescent="0.2">
      <c r="K445" s="36"/>
      <c r="L445" s="36"/>
    </row>
    <row r="446" spans="11:12" ht="15" customHeight="1" x14ac:dyDescent="0.2">
      <c r="K446" s="36"/>
      <c r="L446" s="36"/>
    </row>
    <row r="447" spans="11:12" ht="15" customHeight="1" x14ac:dyDescent="0.2">
      <c r="K447" s="36"/>
      <c r="L447" s="36"/>
    </row>
    <row r="448" spans="11:12" ht="15" customHeight="1" x14ac:dyDescent="0.2">
      <c r="K448" s="36"/>
      <c r="L448" s="36"/>
    </row>
    <row r="449" spans="11:12" ht="15" customHeight="1" x14ac:dyDescent="0.2">
      <c r="K449" s="36"/>
      <c r="L449" s="36"/>
    </row>
    <row r="450" spans="11:12" ht="15" customHeight="1" x14ac:dyDescent="0.2">
      <c r="K450" s="36"/>
      <c r="L450" s="36"/>
    </row>
    <row r="451" spans="11:12" ht="15" customHeight="1" x14ac:dyDescent="0.2">
      <c r="K451" s="36"/>
      <c r="L451" s="36"/>
    </row>
    <row r="452" spans="11:12" ht="15" customHeight="1" x14ac:dyDescent="0.2">
      <c r="K452" s="36"/>
      <c r="L452" s="36"/>
    </row>
    <row r="453" spans="11:12" ht="15" customHeight="1" x14ac:dyDescent="0.2">
      <c r="K453" s="36"/>
      <c r="L453" s="36"/>
    </row>
    <row r="454" spans="11:12" ht="15" customHeight="1" x14ac:dyDescent="0.2">
      <c r="K454" s="36"/>
      <c r="L454" s="36"/>
    </row>
    <row r="455" spans="11:12" ht="15" customHeight="1" x14ac:dyDescent="0.2">
      <c r="K455" s="36"/>
      <c r="L455" s="36"/>
    </row>
    <row r="456" spans="11:12" ht="15" customHeight="1" x14ac:dyDescent="0.2">
      <c r="K456" s="36"/>
      <c r="L456" s="36"/>
    </row>
    <row r="457" spans="11:12" ht="15" customHeight="1" x14ac:dyDescent="0.2">
      <c r="K457" s="36"/>
      <c r="L457" s="36"/>
    </row>
    <row r="458" spans="11:12" ht="15" customHeight="1" x14ac:dyDescent="0.2">
      <c r="K458" s="36"/>
      <c r="L458" s="36"/>
    </row>
    <row r="459" spans="11:12" ht="15" customHeight="1" x14ac:dyDescent="0.2">
      <c r="K459" s="36"/>
      <c r="L459" s="36"/>
    </row>
    <row r="460" spans="11:12" ht="15" customHeight="1" x14ac:dyDescent="0.2">
      <c r="K460" s="36"/>
      <c r="L460" s="36"/>
    </row>
    <row r="461" spans="11:12" ht="15" customHeight="1" x14ac:dyDescent="0.2">
      <c r="K461" s="36"/>
      <c r="L461" s="36"/>
    </row>
    <row r="462" spans="11:12" ht="15" customHeight="1" x14ac:dyDescent="0.2">
      <c r="K462" s="36"/>
      <c r="L462" s="36"/>
    </row>
    <row r="463" spans="11:12" ht="15" customHeight="1" x14ac:dyDescent="0.2">
      <c r="K463" s="36"/>
      <c r="L463" s="36"/>
    </row>
    <row r="464" spans="11:12" ht="15" customHeight="1" x14ac:dyDescent="0.2">
      <c r="K464" s="36"/>
      <c r="L464" s="36"/>
    </row>
    <row r="465" spans="11:12" ht="15" customHeight="1" x14ac:dyDescent="0.2">
      <c r="K465" s="36"/>
      <c r="L465" s="36"/>
    </row>
    <row r="466" spans="11:12" ht="15" customHeight="1" x14ac:dyDescent="0.2">
      <c r="K466" s="36"/>
      <c r="L466" s="36"/>
    </row>
    <row r="467" spans="11:12" ht="15" customHeight="1" x14ac:dyDescent="0.2">
      <c r="K467" s="36"/>
      <c r="L467" s="36"/>
    </row>
    <row r="468" spans="11:12" ht="15" customHeight="1" x14ac:dyDescent="0.2">
      <c r="K468" s="36"/>
      <c r="L468" s="36"/>
    </row>
    <row r="469" spans="11:12" ht="15" customHeight="1" x14ac:dyDescent="0.2">
      <c r="K469" s="36"/>
      <c r="L469" s="36"/>
    </row>
    <row r="470" spans="11:12" ht="15" customHeight="1" x14ac:dyDescent="0.2">
      <c r="K470" s="36"/>
      <c r="L470" s="36"/>
    </row>
    <row r="471" spans="11:12" ht="15" customHeight="1" x14ac:dyDescent="0.2">
      <c r="K471" s="36"/>
      <c r="L471" s="36"/>
    </row>
    <row r="472" spans="11:12" ht="15" customHeight="1" x14ac:dyDescent="0.2">
      <c r="K472" s="36"/>
      <c r="L472" s="36"/>
    </row>
    <row r="473" spans="11:12" ht="15" customHeight="1" x14ac:dyDescent="0.2">
      <c r="K473" s="36"/>
      <c r="L473" s="36"/>
    </row>
    <row r="474" spans="11:12" ht="15" customHeight="1" x14ac:dyDescent="0.2">
      <c r="K474" s="36"/>
      <c r="L474" s="36"/>
    </row>
    <row r="475" spans="11:12" ht="15" customHeight="1" x14ac:dyDescent="0.2">
      <c r="K475" s="36"/>
      <c r="L475" s="36"/>
    </row>
    <row r="476" spans="11:12" ht="15" customHeight="1" x14ac:dyDescent="0.2">
      <c r="K476" s="36"/>
      <c r="L476" s="36"/>
    </row>
    <row r="477" spans="11:12" ht="15" customHeight="1" x14ac:dyDescent="0.2">
      <c r="K477" s="36"/>
      <c r="L477" s="36"/>
    </row>
    <row r="478" spans="11:12" ht="15" customHeight="1" x14ac:dyDescent="0.2">
      <c r="K478" s="36"/>
      <c r="L478" s="36"/>
    </row>
    <row r="479" spans="11:12" ht="15" customHeight="1" x14ac:dyDescent="0.2">
      <c r="K479" s="36"/>
      <c r="L479" s="36"/>
    </row>
    <row r="480" spans="11:12" ht="15" customHeight="1" x14ac:dyDescent="0.2">
      <c r="K480" s="36"/>
      <c r="L480" s="36"/>
    </row>
    <row r="481" spans="11:12" ht="15" customHeight="1" x14ac:dyDescent="0.2">
      <c r="K481" s="36"/>
      <c r="L481" s="36"/>
    </row>
    <row r="482" spans="11:12" ht="15" customHeight="1" x14ac:dyDescent="0.2">
      <c r="K482" s="36"/>
      <c r="L482" s="36"/>
    </row>
    <row r="483" spans="11:12" ht="15" customHeight="1" x14ac:dyDescent="0.2">
      <c r="K483" s="36"/>
      <c r="L483" s="36"/>
    </row>
    <row r="484" spans="11:12" ht="15" customHeight="1" x14ac:dyDescent="0.2">
      <c r="K484" s="36"/>
      <c r="L484" s="36"/>
    </row>
    <row r="485" spans="11:12" ht="15" customHeight="1" x14ac:dyDescent="0.2">
      <c r="K485" s="36"/>
      <c r="L485" s="36"/>
    </row>
    <row r="486" spans="11:12" ht="15" customHeight="1" x14ac:dyDescent="0.2">
      <c r="K486" s="36" t="str">
        <f t="shared" ref="K486:K549" si="21">IF(ISNUMBER(J486),G486/$J486,"")</f>
        <v/>
      </c>
      <c r="L486" s="36" t="str">
        <f t="shared" ref="L486:L549" si="22">IF(ISNUMBER(K486),H486/$J486,"")</f>
        <v/>
      </c>
    </row>
    <row r="487" spans="11:12" ht="15" customHeight="1" x14ac:dyDescent="0.2">
      <c r="K487" s="36" t="str">
        <f t="shared" si="21"/>
        <v/>
      </c>
      <c r="L487" s="36" t="str">
        <f t="shared" si="22"/>
        <v/>
      </c>
    </row>
    <row r="488" spans="11:12" ht="15" customHeight="1" x14ac:dyDescent="0.2">
      <c r="K488" s="36" t="str">
        <f t="shared" si="21"/>
        <v/>
      </c>
      <c r="L488" s="36" t="str">
        <f t="shared" si="22"/>
        <v/>
      </c>
    </row>
    <row r="489" spans="11:12" ht="15" customHeight="1" x14ac:dyDescent="0.2">
      <c r="K489" s="36" t="str">
        <f t="shared" si="21"/>
        <v/>
      </c>
      <c r="L489" s="36" t="str">
        <f t="shared" si="22"/>
        <v/>
      </c>
    </row>
    <row r="490" spans="11:12" ht="15" customHeight="1" x14ac:dyDescent="0.2">
      <c r="K490" s="36" t="str">
        <f t="shared" si="21"/>
        <v/>
      </c>
      <c r="L490" s="36" t="str">
        <f t="shared" si="22"/>
        <v/>
      </c>
    </row>
    <row r="491" spans="11:12" ht="15" customHeight="1" x14ac:dyDescent="0.2">
      <c r="K491" s="36" t="str">
        <f t="shared" si="21"/>
        <v/>
      </c>
      <c r="L491" s="36" t="str">
        <f t="shared" si="22"/>
        <v/>
      </c>
    </row>
    <row r="492" spans="11:12" ht="15" customHeight="1" x14ac:dyDescent="0.2">
      <c r="K492" s="36" t="str">
        <f t="shared" si="21"/>
        <v/>
      </c>
      <c r="L492" s="36" t="str">
        <f t="shared" si="22"/>
        <v/>
      </c>
    </row>
    <row r="493" spans="11:12" ht="15" customHeight="1" x14ac:dyDescent="0.2">
      <c r="K493" s="36" t="str">
        <f t="shared" si="21"/>
        <v/>
      </c>
      <c r="L493" s="36" t="str">
        <f t="shared" si="22"/>
        <v/>
      </c>
    </row>
    <row r="494" spans="11:12" ht="15" customHeight="1" x14ac:dyDescent="0.2">
      <c r="K494" s="36" t="str">
        <f t="shared" si="21"/>
        <v/>
      </c>
      <c r="L494" s="36" t="str">
        <f t="shared" si="22"/>
        <v/>
      </c>
    </row>
    <row r="495" spans="11:12" ht="15" customHeight="1" x14ac:dyDescent="0.2">
      <c r="K495" s="36" t="str">
        <f t="shared" si="21"/>
        <v/>
      </c>
      <c r="L495" s="36" t="str">
        <f t="shared" si="22"/>
        <v/>
      </c>
    </row>
    <row r="496" spans="11:12" ht="15" customHeight="1" x14ac:dyDescent="0.2">
      <c r="K496" s="36" t="str">
        <f t="shared" si="21"/>
        <v/>
      </c>
      <c r="L496" s="36" t="str">
        <f t="shared" si="22"/>
        <v/>
      </c>
    </row>
    <row r="497" spans="11:12" ht="15" customHeight="1" x14ac:dyDescent="0.2">
      <c r="K497" s="36" t="str">
        <f t="shared" si="21"/>
        <v/>
      </c>
      <c r="L497" s="36" t="str">
        <f t="shared" si="22"/>
        <v/>
      </c>
    </row>
    <row r="498" spans="11:12" ht="15" customHeight="1" x14ac:dyDescent="0.2">
      <c r="K498" s="36" t="str">
        <f t="shared" si="21"/>
        <v/>
      </c>
      <c r="L498" s="36" t="str">
        <f t="shared" si="22"/>
        <v/>
      </c>
    </row>
    <row r="499" spans="11:12" ht="15" customHeight="1" x14ac:dyDescent="0.2">
      <c r="K499" s="36" t="str">
        <f t="shared" si="21"/>
        <v/>
      </c>
      <c r="L499" s="36" t="str">
        <f t="shared" si="22"/>
        <v/>
      </c>
    </row>
    <row r="500" spans="11:12" ht="15" customHeight="1" x14ac:dyDescent="0.2">
      <c r="K500" s="36" t="str">
        <f t="shared" si="21"/>
        <v/>
      </c>
      <c r="L500" s="36" t="str">
        <f t="shared" si="22"/>
        <v/>
      </c>
    </row>
    <row r="501" spans="11:12" ht="15" customHeight="1" x14ac:dyDescent="0.2">
      <c r="K501" s="36" t="str">
        <f t="shared" si="21"/>
        <v/>
      </c>
      <c r="L501" s="36" t="str">
        <f t="shared" si="22"/>
        <v/>
      </c>
    </row>
    <row r="502" spans="11:12" ht="15" customHeight="1" x14ac:dyDescent="0.2">
      <c r="K502" s="36" t="str">
        <f t="shared" si="21"/>
        <v/>
      </c>
      <c r="L502" s="36" t="str">
        <f t="shared" si="22"/>
        <v/>
      </c>
    </row>
    <row r="503" spans="11:12" ht="15" customHeight="1" x14ac:dyDescent="0.2">
      <c r="K503" s="36" t="str">
        <f t="shared" si="21"/>
        <v/>
      </c>
      <c r="L503" s="36" t="str">
        <f t="shared" si="22"/>
        <v/>
      </c>
    </row>
    <row r="504" spans="11:12" ht="15" customHeight="1" x14ac:dyDescent="0.2">
      <c r="K504" s="36" t="str">
        <f t="shared" si="21"/>
        <v/>
      </c>
      <c r="L504" s="36" t="str">
        <f t="shared" si="22"/>
        <v/>
      </c>
    </row>
    <row r="505" spans="11:12" ht="15" customHeight="1" x14ac:dyDescent="0.2">
      <c r="K505" s="36" t="str">
        <f t="shared" si="21"/>
        <v/>
      </c>
      <c r="L505" s="36" t="str">
        <f t="shared" si="22"/>
        <v/>
      </c>
    </row>
    <row r="506" spans="11:12" ht="15" customHeight="1" x14ac:dyDescent="0.2">
      <c r="K506" s="36" t="str">
        <f t="shared" si="21"/>
        <v/>
      </c>
      <c r="L506" s="36" t="str">
        <f t="shared" si="22"/>
        <v/>
      </c>
    </row>
    <row r="507" spans="11:12" ht="15" customHeight="1" x14ac:dyDescent="0.2">
      <c r="K507" s="36" t="str">
        <f t="shared" si="21"/>
        <v/>
      </c>
      <c r="L507" s="36" t="str">
        <f t="shared" si="22"/>
        <v/>
      </c>
    </row>
    <row r="508" spans="11:12" ht="15" customHeight="1" x14ac:dyDescent="0.2">
      <c r="K508" s="36" t="str">
        <f t="shared" si="21"/>
        <v/>
      </c>
      <c r="L508" s="36" t="str">
        <f t="shared" si="22"/>
        <v/>
      </c>
    </row>
    <row r="509" spans="11:12" ht="15" customHeight="1" x14ac:dyDescent="0.2">
      <c r="K509" s="36" t="str">
        <f t="shared" si="21"/>
        <v/>
      </c>
      <c r="L509" s="36" t="str">
        <f t="shared" si="22"/>
        <v/>
      </c>
    </row>
    <row r="510" spans="11:12" ht="15" customHeight="1" x14ac:dyDescent="0.2">
      <c r="K510" s="36" t="str">
        <f t="shared" si="21"/>
        <v/>
      </c>
      <c r="L510" s="36" t="str">
        <f t="shared" si="22"/>
        <v/>
      </c>
    </row>
    <row r="511" spans="11:12" ht="15" customHeight="1" x14ac:dyDescent="0.2">
      <c r="K511" s="36" t="str">
        <f t="shared" si="21"/>
        <v/>
      </c>
      <c r="L511" s="36" t="str">
        <f t="shared" si="22"/>
        <v/>
      </c>
    </row>
    <row r="512" spans="11:12" ht="15" customHeight="1" x14ac:dyDescent="0.2">
      <c r="K512" s="36" t="str">
        <f t="shared" si="21"/>
        <v/>
      </c>
      <c r="L512" s="36" t="str">
        <f t="shared" si="22"/>
        <v/>
      </c>
    </row>
    <row r="513" spans="11:12" ht="15" customHeight="1" x14ac:dyDescent="0.2">
      <c r="K513" s="36" t="str">
        <f t="shared" si="21"/>
        <v/>
      </c>
      <c r="L513" s="36" t="str">
        <f t="shared" si="22"/>
        <v/>
      </c>
    </row>
    <row r="514" spans="11:12" ht="15" customHeight="1" x14ac:dyDescent="0.2">
      <c r="K514" s="36" t="str">
        <f t="shared" si="21"/>
        <v/>
      </c>
      <c r="L514" s="36" t="str">
        <f t="shared" si="22"/>
        <v/>
      </c>
    </row>
    <row r="515" spans="11:12" ht="15" customHeight="1" x14ac:dyDescent="0.2">
      <c r="K515" s="36" t="str">
        <f t="shared" si="21"/>
        <v/>
      </c>
      <c r="L515" s="36" t="str">
        <f t="shared" si="22"/>
        <v/>
      </c>
    </row>
    <row r="516" spans="11:12" ht="15" customHeight="1" x14ac:dyDescent="0.2">
      <c r="K516" s="36" t="str">
        <f t="shared" si="21"/>
        <v/>
      </c>
      <c r="L516" s="36" t="str">
        <f t="shared" si="22"/>
        <v/>
      </c>
    </row>
    <row r="517" spans="11:12" ht="15" customHeight="1" x14ac:dyDescent="0.2">
      <c r="K517" s="36" t="str">
        <f t="shared" si="21"/>
        <v/>
      </c>
      <c r="L517" s="36" t="str">
        <f t="shared" si="22"/>
        <v/>
      </c>
    </row>
    <row r="518" spans="11:12" ht="15" customHeight="1" x14ac:dyDescent="0.2">
      <c r="K518" s="36" t="str">
        <f t="shared" si="21"/>
        <v/>
      </c>
      <c r="L518" s="36" t="str">
        <f t="shared" si="22"/>
        <v/>
      </c>
    </row>
    <row r="519" spans="11:12" ht="15" customHeight="1" x14ac:dyDescent="0.2">
      <c r="K519" s="36" t="str">
        <f t="shared" si="21"/>
        <v/>
      </c>
      <c r="L519" s="36" t="str">
        <f t="shared" si="22"/>
        <v/>
      </c>
    </row>
    <row r="520" spans="11:12" ht="15" customHeight="1" x14ac:dyDescent="0.2">
      <c r="K520" s="36" t="str">
        <f t="shared" si="21"/>
        <v/>
      </c>
      <c r="L520" s="36" t="str">
        <f t="shared" si="22"/>
        <v/>
      </c>
    </row>
    <row r="521" spans="11:12" ht="15" customHeight="1" x14ac:dyDescent="0.2">
      <c r="K521" s="36" t="str">
        <f t="shared" si="21"/>
        <v/>
      </c>
      <c r="L521" s="36" t="str">
        <f t="shared" si="22"/>
        <v/>
      </c>
    </row>
    <row r="522" spans="11:12" ht="15" customHeight="1" x14ac:dyDescent="0.2">
      <c r="K522" s="36" t="str">
        <f t="shared" si="21"/>
        <v/>
      </c>
      <c r="L522" s="36" t="str">
        <f t="shared" si="22"/>
        <v/>
      </c>
    </row>
    <row r="523" spans="11:12" ht="15" customHeight="1" x14ac:dyDescent="0.2">
      <c r="K523" s="36" t="str">
        <f t="shared" si="21"/>
        <v/>
      </c>
      <c r="L523" s="36" t="str">
        <f t="shared" si="22"/>
        <v/>
      </c>
    </row>
    <row r="524" spans="11:12" ht="15" customHeight="1" x14ac:dyDescent="0.2">
      <c r="K524" s="36" t="str">
        <f t="shared" si="21"/>
        <v/>
      </c>
      <c r="L524" s="36" t="str">
        <f t="shared" si="22"/>
        <v/>
      </c>
    </row>
    <row r="525" spans="11:12" ht="15" customHeight="1" x14ac:dyDescent="0.2">
      <c r="K525" s="36" t="str">
        <f t="shared" si="21"/>
        <v/>
      </c>
      <c r="L525" s="36" t="str">
        <f t="shared" si="22"/>
        <v/>
      </c>
    </row>
    <row r="526" spans="11:12" ht="15" customHeight="1" x14ac:dyDescent="0.2">
      <c r="K526" s="36" t="str">
        <f t="shared" si="21"/>
        <v/>
      </c>
      <c r="L526" s="36" t="str">
        <f t="shared" si="22"/>
        <v/>
      </c>
    </row>
    <row r="527" spans="11:12" ht="15" customHeight="1" x14ac:dyDescent="0.2">
      <c r="K527" s="36" t="str">
        <f t="shared" si="21"/>
        <v/>
      </c>
      <c r="L527" s="36" t="str">
        <f t="shared" si="22"/>
        <v/>
      </c>
    </row>
    <row r="528" spans="11:12" ht="15" customHeight="1" x14ac:dyDescent="0.2">
      <c r="K528" s="36" t="str">
        <f t="shared" si="21"/>
        <v/>
      </c>
      <c r="L528" s="36" t="str">
        <f t="shared" si="22"/>
        <v/>
      </c>
    </row>
    <row r="529" spans="11:12" ht="15" customHeight="1" x14ac:dyDescent="0.2">
      <c r="K529" s="36" t="str">
        <f t="shared" si="21"/>
        <v/>
      </c>
      <c r="L529" s="36" t="str">
        <f t="shared" si="22"/>
        <v/>
      </c>
    </row>
    <row r="530" spans="11:12" ht="15" customHeight="1" x14ac:dyDescent="0.2">
      <c r="K530" s="36" t="str">
        <f t="shared" si="21"/>
        <v/>
      </c>
      <c r="L530" s="36" t="str">
        <f t="shared" si="22"/>
        <v/>
      </c>
    </row>
    <row r="531" spans="11:12" ht="15" customHeight="1" x14ac:dyDescent="0.2">
      <c r="K531" s="36" t="str">
        <f t="shared" si="21"/>
        <v/>
      </c>
      <c r="L531" s="36" t="str">
        <f t="shared" si="22"/>
        <v/>
      </c>
    </row>
    <row r="532" spans="11:12" ht="15" customHeight="1" x14ac:dyDescent="0.2">
      <c r="K532" s="36" t="str">
        <f t="shared" si="21"/>
        <v/>
      </c>
      <c r="L532" s="36" t="str">
        <f t="shared" si="22"/>
        <v/>
      </c>
    </row>
    <row r="533" spans="11:12" ht="15" customHeight="1" x14ac:dyDescent="0.2">
      <c r="K533" s="36" t="str">
        <f t="shared" si="21"/>
        <v/>
      </c>
      <c r="L533" s="36" t="str">
        <f t="shared" si="22"/>
        <v/>
      </c>
    </row>
    <row r="534" spans="11:12" ht="15" customHeight="1" x14ac:dyDescent="0.2">
      <c r="K534" s="36" t="str">
        <f t="shared" si="21"/>
        <v/>
      </c>
      <c r="L534" s="36" t="str">
        <f t="shared" si="22"/>
        <v/>
      </c>
    </row>
    <row r="535" spans="11:12" ht="15" customHeight="1" x14ac:dyDescent="0.2">
      <c r="K535" s="36" t="str">
        <f t="shared" si="21"/>
        <v/>
      </c>
      <c r="L535" s="36" t="str">
        <f t="shared" si="22"/>
        <v/>
      </c>
    </row>
    <row r="536" spans="11:12" ht="15" customHeight="1" x14ac:dyDescent="0.2">
      <c r="K536" s="36" t="str">
        <f t="shared" si="21"/>
        <v/>
      </c>
      <c r="L536" s="36" t="str">
        <f t="shared" si="22"/>
        <v/>
      </c>
    </row>
    <row r="537" spans="11:12" ht="15" customHeight="1" x14ac:dyDescent="0.2">
      <c r="K537" s="36" t="str">
        <f t="shared" si="21"/>
        <v/>
      </c>
      <c r="L537" s="36" t="str">
        <f t="shared" si="22"/>
        <v/>
      </c>
    </row>
    <row r="538" spans="11:12" ht="15" customHeight="1" x14ac:dyDescent="0.2">
      <c r="K538" s="36" t="str">
        <f t="shared" si="21"/>
        <v/>
      </c>
      <c r="L538" s="36" t="str">
        <f t="shared" si="22"/>
        <v/>
      </c>
    </row>
    <row r="539" spans="11:12" ht="15" customHeight="1" x14ac:dyDescent="0.2">
      <c r="K539" s="36" t="str">
        <f t="shared" si="21"/>
        <v/>
      </c>
      <c r="L539" s="36" t="str">
        <f t="shared" si="22"/>
        <v/>
      </c>
    </row>
    <row r="540" spans="11:12" ht="15" customHeight="1" x14ac:dyDescent="0.2">
      <c r="K540" s="36" t="str">
        <f t="shared" si="21"/>
        <v/>
      </c>
      <c r="L540" s="36" t="str">
        <f t="shared" si="22"/>
        <v/>
      </c>
    </row>
    <row r="541" spans="11:12" ht="15" customHeight="1" x14ac:dyDescent="0.2">
      <c r="K541" s="36" t="str">
        <f t="shared" si="21"/>
        <v/>
      </c>
      <c r="L541" s="36" t="str">
        <f t="shared" si="22"/>
        <v/>
      </c>
    </row>
    <row r="542" spans="11:12" ht="15" customHeight="1" x14ac:dyDescent="0.2">
      <c r="K542" s="36" t="str">
        <f t="shared" si="21"/>
        <v/>
      </c>
      <c r="L542" s="36" t="str">
        <f t="shared" si="22"/>
        <v/>
      </c>
    </row>
    <row r="543" spans="11:12" ht="15" customHeight="1" x14ac:dyDescent="0.2">
      <c r="K543" s="36" t="str">
        <f t="shared" si="21"/>
        <v/>
      </c>
      <c r="L543" s="36" t="str">
        <f t="shared" si="22"/>
        <v/>
      </c>
    </row>
    <row r="544" spans="11:12" ht="15" customHeight="1" x14ac:dyDescent="0.2">
      <c r="K544" s="36" t="str">
        <f t="shared" si="21"/>
        <v/>
      </c>
      <c r="L544" s="36" t="str">
        <f t="shared" si="22"/>
        <v/>
      </c>
    </row>
    <row r="545" spans="11:12" ht="15" customHeight="1" x14ac:dyDescent="0.2">
      <c r="K545" s="36" t="str">
        <f t="shared" si="21"/>
        <v/>
      </c>
      <c r="L545" s="36" t="str">
        <f t="shared" si="22"/>
        <v/>
      </c>
    </row>
    <row r="546" spans="11:12" ht="15" customHeight="1" x14ac:dyDescent="0.2">
      <c r="K546" s="36" t="str">
        <f t="shared" si="21"/>
        <v/>
      </c>
      <c r="L546" s="36" t="str">
        <f t="shared" si="22"/>
        <v/>
      </c>
    </row>
    <row r="547" spans="11:12" ht="15" customHeight="1" x14ac:dyDescent="0.2">
      <c r="K547" s="36" t="str">
        <f t="shared" si="21"/>
        <v/>
      </c>
      <c r="L547" s="36" t="str">
        <f t="shared" si="22"/>
        <v/>
      </c>
    </row>
    <row r="548" spans="11:12" ht="15" customHeight="1" x14ac:dyDescent="0.2">
      <c r="K548" s="36" t="str">
        <f t="shared" si="21"/>
        <v/>
      </c>
      <c r="L548" s="36" t="str">
        <f t="shared" si="22"/>
        <v/>
      </c>
    </row>
    <row r="549" spans="11:12" ht="15" customHeight="1" x14ac:dyDescent="0.2">
      <c r="K549" s="36" t="str">
        <f t="shared" si="21"/>
        <v/>
      </c>
      <c r="L549" s="36" t="str">
        <f t="shared" si="22"/>
        <v/>
      </c>
    </row>
    <row r="550" spans="11:12" ht="15" customHeight="1" x14ac:dyDescent="0.2">
      <c r="K550" s="36" t="str">
        <f t="shared" ref="K550:K613" si="23">IF(ISNUMBER(J550),G550/$J550,"")</f>
        <v/>
      </c>
      <c r="L550" s="36" t="str">
        <f t="shared" ref="L550:L613" si="24">IF(ISNUMBER(K550),H550/$J550,"")</f>
        <v/>
      </c>
    </row>
    <row r="551" spans="11:12" ht="15" customHeight="1" x14ac:dyDescent="0.2">
      <c r="K551" s="36" t="str">
        <f t="shared" si="23"/>
        <v/>
      </c>
      <c r="L551" s="36" t="str">
        <f t="shared" si="24"/>
        <v/>
      </c>
    </row>
    <row r="552" spans="11:12" ht="15" customHeight="1" x14ac:dyDescent="0.2">
      <c r="K552" s="36" t="str">
        <f t="shared" si="23"/>
        <v/>
      </c>
      <c r="L552" s="36" t="str">
        <f t="shared" si="24"/>
        <v/>
      </c>
    </row>
    <row r="553" spans="11:12" ht="15" customHeight="1" x14ac:dyDescent="0.2">
      <c r="K553" s="36" t="str">
        <f t="shared" si="23"/>
        <v/>
      </c>
      <c r="L553" s="36" t="str">
        <f t="shared" si="24"/>
        <v/>
      </c>
    </row>
    <row r="554" spans="11:12" ht="15" customHeight="1" x14ac:dyDescent="0.2">
      <c r="K554" s="36" t="str">
        <f t="shared" si="23"/>
        <v/>
      </c>
      <c r="L554" s="36" t="str">
        <f t="shared" si="24"/>
        <v/>
      </c>
    </row>
    <row r="555" spans="11:12" ht="15" customHeight="1" x14ac:dyDescent="0.2">
      <c r="K555" s="36" t="str">
        <f t="shared" si="23"/>
        <v/>
      </c>
      <c r="L555" s="36" t="str">
        <f t="shared" si="24"/>
        <v/>
      </c>
    </row>
    <row r="556" spans="11:12" ht="15" customHeight="1" x14ac:dyDescent="0.2">
      <c r="K556" s="36" t="str">
        <f t="shared" si="23"/>
        <v/>
      </c>
      <c r="L556" s="36" t="str">
        <f t="shared" si="24"/>
        <v/>
      </c>
    </row>
    <row r="557" spans="11:12" ht="15" customHeight="1" x14ac:dyDescent="0.2">
      <c r="K557" s="36" t="str">
        <f t="shared" si="23"/>
        <v/>
      </c>
      <c r="L557" s="36" t="str">
        <f t="shared" si="24"/>
        <v/>
      </c>
    </row>
    <row r="558" spans="11:12" ht="15" customHeight="1" x14ac:dyDescent="0.2">
      <c r="K558" s="36" t="str">
        <f t="shared" si="23"/>
        <v/>
      </c>
      <c r="L558" s="36" t="str">
        <f t="shared" si="24"/>
        <v/>
      </c>
    </row>
    <row r="559" spans="11:12" ht="15" customHeight="1" x14ac:dyDescent="0.2">
      <c r="K559" s="36" t="str">
        <f t="shared" si="23"/>
        <v/>
      </c>
      <c r="L559" s="36" t="str">
        <f t="shared" si="24"/>
        <v/>
      </c>
    </row>
    <row r="560" spans="11:12" ht="15" customHeight="1" x14ac:dyDescent="0.2">
      <c r="K560" s="36" t="str">
        <f t="shared" si="23"/>
        <v/>
      </c>
      <c r="L560" s="36" t="str">
        <f t="shared" si="24"/>
        <v/>
      </c>
    </row>
    <row r="561" spans="11:12" ht="15" customHeight="1" x14ac:dyDescent="0.2">
      <c r="K561" s="36" t="str">
        <f t="shared" si="23"/>
        <v/>
      </c>
      <c r="L561" s="36" t="str">
        <f t="shared" si="24"/>
        <v/>
      </c>
    </row>
    <row r="562" spans="11:12" ht="15" customHeight="1" x14ac:dyDescent="0.2">
      <c r="K562" s="36" t="str">
        <f t="shared" si="23"/>
        <v/>
      </c>
      <c r="L562" s="36" t="str">
        <f t="shared" si="24"/>
        <v/>
      </c>
    </row>
    <row r="563" spans="11:12" ht="15" customHeight="1" x14ac:dyDescent="0.2">
      <c r="K563" s="36" t="str">
        <f t="shared" si="23"/>
        <v/>
      </c>
      <c r="L563" s="36" t="str">
        <f t="shared" si="24"/>
        <v/>
      </c>
    </row>
    <row r="564" spans="11:12" ht="15" customHeight="1" x14ac:dyDescent="0.2">
      <c r="K564" s="36" t="str">
        <f t="shared" si="23"/>
        <v/>
      </c>
      <c r="L564" s="36" t="str">
        <f t="shared" si="24"/>
        <v/>
      </c>
    </row>
    <row r="565" spans="11:12" ht="15" customHeight="1" x14ac:dyDescent="0.2">
      <c r="K565" s="36" t="str">
        <f t="shared" si="23"/>
        <v/>
      </c>
      <c r="L565" s="36" t="str">
        <f t="shared" si="24"/>
        <v/>
      </c>
    </row>
    <row r="566" spans="11:12" ht="15" customHeight="1" x14ac:dyDescent="0.2">
      <c r="K566" s="36" t="str">
        <f t="shared" si="23"/>
        <v/>
      </c>
      <c r="L566" s="36" t="str">
        <f t="shared" si="24"/>
        <v/>
      </c>
    </row>
    <row r="567" spans="11:12" ht="15" customHeight="1" x14ac:dyDescent="0.2">
      <c r="K567" s="36" t="str">
        <f t="shared" si="23"/>
        <v/>
      </c>
      <c r="L567" s="36" t="str">
        <f t="shared" si="24"/>
        <v/>
      </c>
    </row>
    <row r="568" spans="11:12" ht="15" customHeight="1" x14ac:dyDescent="0.2">
      <c r="K568" s="36" t="str">
        <f t="shared" si="23"/>
        <v/>
      </c>
      <c r="L568" s="36" t="str">
        <f t="shared" si="24"/>
        <v/>
      </c>
    </row>
    <row r="569" spans="11:12" ht="15" customHeight="1" x14ac:dyDescent="0.2">
      <c r="K569" s="36" t="str">
        <f t="shared" si="23"/>
        <v/>
      </c>
      <c r="L569" s="36" t="str">
        <f t="shared" si="24"/>
        <v/>
      </c>
    </row>
    <row r="570" spans="11:12" ht="15" customHeight="1" x14ac:dyDescent="0.2">
      <c r="K570" s="36" t="str">
        <f t="shared" si="23"/>
        <v/>
      </c>
      <c r="L570" s="36" t="str">
        <f t="shared" si="24"/>
        <v/>
      </c>
    </row>
    <row r="571" spans="11:12" ht="15" customHeight="1" x14ac:dyDescent="0.2">
      <c r="K571" s="36" t="str">
        <f t="shared" si="23"/>
        <v/>
      </c>
      <c r="L571" s="36" t="str">
        <f t="shared" si="24"/>
        <v/>
      </c>
    </row>
    <row r="572" spans="11:12" ht="15" customHeight="1" x14ac:dyDescent="0.2">
      <c r="K572" s="36" t="str">
        <f t="shared" si="23"/>
        <v/>
      </c>
      <c r="L572" s="36" t="str">
        <f t="shared" si="24"/>
        <v/>
      </c>
    </row>
    <row r="573" spans="11:12" ht="15" customHeight="1" x14ac:dyDescent="0.2">
      <c r="K573" s="36" t="str">
        <f t="shared" si="23"/>
        <v/>
      </c>
      <c r="L573" s="36" t="str">
        <f t="shared" si="24"/>
        <v/>
      </c>
    </row>
    <row r="574" spans="11:12" ht="15" customHeight="1" x14ac:dyDescent="0.2">
      <c r="K574" s="36" t="str">
        <f t="shared" si="23"/>
        <v/>
      </c>
      <c r="L574" s="36" t="str">
        <f t="shared" si="24"/>
        <v/>
      </c>
    </row>
    <row r="575" spans="11:12" ht="15" customHeight="1" x14ac:dyDescent="0.2">
      <c r="K575" s="36" t="str">
        <f t="shared" si="23"/>
        <v/>
      </c>
      <c r="L575" s="36" t="str">
        <f t="shared" si="24"/>
        <v/>
      </c>
    </row>
    <row r="576" spans="11:12" ht="15" customHeight="1" x14ac:dyDescent="0.2">
      <c r="K576" s="36" t="str">
        <f t="shared" si="23"/>
        <v/>
      </c>
      <c r="L576" s="36" t="str">
        <f t="shared" si="24"/>
        <v/>
      </c>
    </row>
    <row r="577" spans="11:12" ht="15" customHeight="1" x14ac:dyDescent="0.2">
      <c r="K577" s="36" t="str">
        <f t="shared" si="23"/>
        <v/>
      </c>
      <c r="L577" s="36" t="str">
        <f t="shared" si="24"/>
        <v/>
      </c>
    </row>
    <row r="578" spans="11:12" ht="15" customHeight="1" x14ac:dyDescent="0.2">
      <c r="K578" s="36" t="str">
        <f t="shared" si="23"/>
        <v/>
      </c>
      <c r="L578" s="36" t="str">
        <f t="shared" si="24"/>
        <v/>
      </c>
    </row>
    <row r="579" spans="11:12" ht="15" customHeight="1" x14ac:dyDescent="0.2">
      <c r="K579" s="36" t="str">
        <f t="shared" si="23"/>
        <v/>
      </c>
      <c r="L579" s="36" t="str">
        <f t="shared" si="24"/>
        <v/>
      </c>
    </row>
    <row r="580" spans="11:12" ht="15" customHeight="1" x14ac:dyDescent="0.2">
      <c r="K580" s="36" t="str">
        <f t="shared" si="23"/>
        <v/>
      </c>
      <c r="L580" s="36" t="str">
        <f t="shared" si="24"/>
        <v/>
      </c>
    </row>
    <row r="581" spans="11:12" ht="15" customHeight="1" x14ac:dyDescent="0.2">
      <c r="K581" s="36" t="str">
        <f t="shared" si="23"/>
        <v/>
      </c>
      <c r="L581" s="36" t="str">
        <f t="shared" si="24"/>
        <v/>
      </c>
    </row>
    <row r="582" spans="11:12" ht="15" customHeight="1" x14ac:dyDescent="0.2">
      <c r="K582" s="36" t="str">
        <f t="shared" si="23"/>
        <v/>
      </c>
      <c r="L582" s="36" t="str">
        <f t="shared" si="24"/>
        <v/>
      </c>
    </row>
    <row r="583" spans="11:12" ht="15" customHeight="1" x14ac:dyDescent="0.2">
      <c r="K583" s="36" t="str">
        <f t="shared" si="23"/>
        <v/>
      </c>
      <c r="L583" s="36" t="str">
        <f t="shared" si="24"/>
        <v/>
      </c>
    </row>
    <row r="584" spans="11:12" ht="15" customHeight="1" x14ac:dyDescent="0.2">
      <c r="K584" s="36" t="str">
        <f t="shared" si="23"/>
        <v/>
      </c>
      <c r="L584" s="36" t="str">
        <f t="shared" si="24"/>
        <v/>
      </c>
    </row>
    <row r="585" spans="11:12" ht="15" customHeight="1" x14ac:dyDescent="0.2">
      <c r="K585" s="36" t="str">
        <f t="shared" si="23"/>
        <v/>
      </c>
      <c r="L585" s="36" t="str">
        <f t="shared" si="24"/>
        <v/>
      </c>
    </row>
    <row r="586" spans="11:12" ht="15" customHeight="1" x14ac:dyDescent="0.2">
      <c r="K586" s="36" t="str">
        <f t="shared" si="23"/>
        <v/>
      </c>
      <c r="L586" s="36" t="str">
        <f t="shared" si="24"/>
        <v/>
      </c>
    </row>
    <row r="587" spans="11:12" ht="15" customHeight="1" x14ac:dyDescent="0.2">
      <c r="K587" s="36" t="str">
        <f t="shared" si="23"/>
        <v/>
      </c>
      <c r="L587" s="36" t="str">
        <f t="shared" si="24"/>
        <v/>
      </c>
    </row>
    <row r="588" spans="11:12" ht="15" customHeight="1" x14ac:dyDescent="0.2">
      <c r="K588" s="36" t="str">
        <f t="shared" si="23"/>
        <v/>
      </c>
      <c r="L588" s="36" t="str">
        <f t="shared" si="24"/>
        <v/>
      </c>
    </row>
    <row r="589" spans="11:12" ht="15" customHeight="1" x14ac:dyDescent="0.2">
      <c r="K589" s="36" t="str">
        <f t="shared" si="23"/>
        <v/>
      </c>
      <c r="L589" s="36" t="str">
        <f t="shared" si="24"/>
        <v/>
      </c>
    </row>
    <row r="590" spans="11:12" ht="15" customHeight="1" x14ac:dyDescent="0.2">
      <c r="K590" s="36" t="str">
        <f t="shared" si="23"/>
        <v/>
      </c>
      <c r="L590" s="36" t="str">
        <f t="shared" si="24"/>
        <v/>
      </c>
    </row>
    <row r="591" spans="11:12" ht="15" customHeight="1" x14ac:dyDescent="0.2">
      <c r="K591" s="36" t="str">
        <f t="shared" si="23"/>
        <v/>
      </c>
      <c r="L591" s="36" t="str">
        <f t="shared" si="24"/>
        <v/>
      </c>
    </row>
    <row r="592" spans="11:12" ht="15" customHeight="1" x14ac:dyDescent="0.2">
      <c r="K592" s="36" t="str">
        <f t="shared" si="23"/>
        <v/>
      </c>
      <c r="L592" s="36" t="str">
        <f t="shared" si="24"/>
        <v/>
      </c>
    </row>
    <row r="593" spans="11:12" ht="15" customHeight="1" x14ac:dyDescent="0.2">
      <c r="K593" s="36" t="str">
        <f t="shared" si="23"/>
        <v/>
      </c>
      <c r="L593" s="36" t="str">
        <f t="shared" si="24"/>
        <v/>
      </c>
    </row>
    <row r="594" spans="11:12" ht="15" customHeight="1" x14ac:dyDescent="0.2">
      <c r="K594" s="36" t="str">
        <f t="shared" si="23"/>
        <v/>
      </c>
      <c r="L594" s="36" t="str">
        <f t="shared" si="24"/>
        <v/>
      </c>
    </row>
    <row r="595" spans="11:12" ht="15" customHeight="1" x14ac:dyDescent="0.2">
      <c r="K595" s="36" t="str">
        <f t="shared" si="23"/>
        <v/>
      </c>
      <c r="L595" s="36" t="str">
        <f t="shared" si="24"/>
        <v/>
      </c>
    </row>
    <row r="596" spans="11:12" ht="15" customHeight="1" x14ac:dyDescent="0.2">
      <c r="K596" s="36" t="str">
        <f t="shared" si="23"/>
        <v/>
      </c>
      <c r="L596" s="36" t="str">
        <f t="shared" si="24"/>
        <v/>
      </c>
    </row>
    <row r="597" spans="11:12" ht="15" customHeight="1" x14ac:dyDescent="0.2">
      <c r="K597" s="36" t="str">
        <f t="shared" si="23"/>
        <v/>
      </c>
      <c r="L597" s="36" t="str">
        <f t="shared" si="24"/>
        <v/>
      </c>
    </row>
    <row r="598" spans="11:12" ht="15" customHeight="1" x14ac:dyDescent="0.2">
      <c r="K598" s="36" t="str">
        <f t="shared" si="23"/>
        <v/>
      </c>
      <c r="L598" s="36" t="str">
        <f t="shared" si="24"/>
        <v/>
      </c>
    </row>
    <row r="599" spans="11:12" ht="15" customHeight="1" x14ac:dyDescent="0.2">
      <c r="K599" s="36" t="str">
        <f t="shared" si="23"/>
        <v/>
      </c>
      <c r="L599" s="36" t="str">
        <f t="shared" si="24"/>
        <v/>
      </c>
    </row>
    <row r="600" spans="11:12" ht="15" customHeight="1" x14ac:dyDescent="0.2">
      <c r="K600" s="36" t="str">
        <f t="shared" si="23"/>
        <v/>
      </c>
      <c r="L600" s="36" t="str">
        <f t="shared" si="24"/>
        <v/>
      </c>
    </row>
    <row r="601" spans="11:12" ht="15" customHeight="1" x14ac:dyDescent="0.2">
      <c r="K601" s="36" t="str">
        <f t="shared" si="23"/>
        <v/>
      </c>
      <c r="L601" s="36" t="str">
        <f t="shared" si="24"/>
        <v/>
      </c>
    </row>
    <row r="602" spans="11:12" ht="15" customHeight="1" x14ac:dyDescent="0.2">
      <c r="K602" s="36" t="str">
        <f t="shared" si="23"/>
        <v/>
      </c>
      <c r="L602" s="36" t="str">
        <f t="shared" si="24"/>
        <v/>
      </c>
    </row>
    <row r="603" spans="11:12" ht="15" customHeight="1" x14ac:dyDescent="0.2">
      <c r="K603" s="36" t="str">
        <f t="shared" si="23"/>
        <v/>
      </c>
      <c r="L603" s="36" t="str">
        <f t="shared" si="24"/>
        <v/>
      </c>
    </row>
    <row r="604" spans="11:12" ht="15" customHeight="1" x14ac:dyDescent="0.2">
      <c r="K604" s="36" t="str">
        <f t="shared" si="23"/>
        <v/>
      </c>
      <c r="L604" s="36" t="str">
        <f t="shared" si="24"/>
        <v/>
      </c>
    </row>
    <row r="605" spans="11:12" ht="15" customHeight="1" x14ac:dyDescent="0.2">
      <c r="K605" s="36" t="str">
        <f t="shared" si="23"/>
        <v/>
      </c>
      <c r="L605" s="36" t="str">
        <f t="shared" si="24"/>
        <v/>
      </c>
    </row>
    <row r="606" spans="11:12" ht="15" customHeight="1" x14ac:dyDescent="0.2">
      <c r="K606" s="36" t="str">
        <f t="shared" si="23"/>
        <v/>
      </c>
      <c r="L606" s="36" t="str">
        <f t="shared" si="24"/>
        <v/>
      </c>
    </row>
    <row r="607" spans="11:12" ht="15" customHeight="1" x14ac:dyDescent="0.2">
      <c r="K607" s="36" t="str">
        <f t="shared" si="23"/>
        <v/>
      </c>
      <c r="L607" s="36" t="str">
        <f t="shared" si="24"/>
        <v/>
      </c>
    </row>
    <row r="608" spans="11:12" ht="15" customHeight="1" x14ac:dyDescent="0.2">
      <c r="K608" s="36" t="str">
        <f t="shared" si="23"/>
        <v/>
      </c>
      <c r="L608" s="36" t="str">
        <f t="shared" si="24"/>
        <v/>
      </c>
    </row>
    <row r="609" spans="11:12" ht="15" customHeight="1" x14ac:dyDescent="0.2">
      <c r="K609" s="36" t="str">
        <f t="shared" si="23"/>
        <v/>
      </c>
      <c r="L609" s="36" t="str">
        <f t="shared" si="24"/>
        <v/>
      </c>
    </row>
    <row r="610" spans="11:12" ht="15" customHeight="1" x14ac:dyDescent="0.2">
      <c r="K610" s="36" t="str">
        <f t="shared" si="23"/>
        <v/>
      </c>
      <c r="L610" s="36" t="str">
        <f t="shared" si="24"/>
        <v/>
      </c>
    </row>
    <row r="611" spans="11:12" ht="15" customHeight="1" x14ac:dyDescent="0.2">
      <c r="K611" s="36" t="str">
        <f t="shared" si="23"/>
        <v/>
      </c>
      <c r="L611" s="36" t="str">
        <f t="shared" si="24"/>
        <v/>
      </c>
    </row>
    <row r="612" spans="11:12" ht="15" customHeight="1" x14ac:dyDescent="0.2">
      <c r="K612" s="36" t="str">
        <f t="shared" si="23"/>
        <v/>
      </c>
      <c r="L612" s="36" t="str">
        <f t="shared" si="24"/>
        <v/>
      </c>
    </row>
    <row r="613" spans="11:12" ht="15" customHeight="1" x14ac:dyDescent="0.2">
      <c r="K613" s="36" t="str">
        <f t="shared" si="23"/>
        <v/>
      </c>
      <c r="L613" s="36" t="str">
        <f t="shared" si="24"/>
        <v/>
      </c>
    </row>
    <row r="614" spans="11:12" ht="15" customHeight="1" x14ac:dyDescent="0.2">
      <c r="K614" s="36" t="str">
        <f t="shared" ref="K614:K677" si="25">IF(ISNUMBER(J614),G614/$J614,"")</f>
        <v/>
      </c>
      <c r="L614" s="36" t="str">
        <f t="shared" ref="L614:L677" si="26">IF(ISNUMBER(K614),H614/$J614,"")</f>
        <v/>
      </c>
    </row>
    <row r="615" spans="11:12" ht="15" customHeight="1" x14ac:dyDescent="0.2">
      <c r="K615" s="36" t="str">
        <f t="shared" si="25"/>
        <v/>
      </c>
      <c r="L615" s="36" t="str">
        <f t="shared" si="26"/>
        <v/>
      </c>
    </row>
    <row r="616" spans="11:12" ht="15" customHeight="1" x14ac:dyDescent="0.2">
      <c r="K616" s="36" t="str">
        <f t="shared" si="25"/>
        <v/>
      </c>
      <c r="L616" s="36" t="str">
        <f t="shared" si="26"/>
        <v/>
      </c>
    </row>
    <row r="617" spans="11:12" ht="15" customHeight="1" x14ac:dyDescent="0.2">
      <c r="K617" s="36" t="str">
        <f t="shared" si="25"/>
        <v/>
      </c>
      <c r="L617" s="36" t="str">
        <f t="shared" si="26"/>
        <v/>
      </c>
    </row>
    <row r="618" spans="11:12" ht="15" customHeight="1" x14ac:dyDescent="0.2">
      <c r="K618" s="36" t="str">
        <f t="shared" si="25"/>
        <v/>
      </c>
      <c r="L618" s="36" t="str">
        <f t="shared" si="26"/>
        <v/>
      </c>
    </row>
    <row r="619" spans="11:12" ht="15" customHeight="1" x14ac:dyDescent="0.2">
      <c r="K619" s="36" t="str">
        <f t="shared" si="25"/>
        <v/>
      </c>
      <c r="L619" s="36" t="str">
        <f t="shared" si="26"/>
        <v/>
      </c>
    </row>
    <row r="620" spans="11:12" ht="15" customHeight="1" x14ac:dyDescent="0.2">
      <c r="K620" s="36" t="str">
        <f t="shared" si="25"/>
        <v/>
      </c>
      <c r="L620" s="36" t="str">
        <f t="shared" si="26"/>
        <v/>
      </c>
    </row>
    <row r="621" spans="11:12" ht="15" customHeight="1" x14ac:dyDescent="0.2">
      <c r="K621" s="36" t="str">
        <f t="shared" si="25"/>
        <v/>
      </c>
      <c r="L621" s="36" t="str">
        <f t="shared" si="26"/>
        <v/>
      </c>
    </row>
    <row r="622" spans="11:12" ht="15" customHeight="1" x14ac:dyDescent="0.2">
      <c r="K622" s="36" t="str">
        <f t="shared" si="25"/>
        <v/>
      </c>
      <c r="L622" s="36" t="str">
        <f t="shared" si="26"/>
        <v/>
      </c>
    </row>
    <row r="623" spans="11:12" ht="15" customHeight="1" x14ac:dyDescent="0.2">
      <c r="K623" s="36" t="str">
        <f t="shared" si="25"/>
        <v/>
      </c>
      <c r="L623" s="36" t="str">
        <f t="shared" si="26"/>
        <v/>
      </c>
    </row>
    <row r="624" spans="11:12" ht="15" customHeight="1" x14ac:dyDescent="0.2">
      <c r="K624" s="36" t="str">
        <f t="shared" si="25"/>
        <v/>
      </c>
      <c r="L624" s="36" t="str">
        <f t="shared" si="26"/>
        <v/>
      </c>
    </row>
    <row r="625" spans="11:12" ht="15" customHeight="1" x14ac:dyDescent="0.2">
      <c r="K625" s="36" t="str">
        <f t="shared" si="25"/>
        <v/>
      </c>
      <c r="L625" s="36" t="str">
        <f t="shared" si="26"/>
        <v/>
      </c>
    </row>
    <row r="626" spans="11:12" ht="15" customHeight="1" x14ac:dyDescent="0.2">
      <c r="K626" s="36" t="str">
        <f t="shared" si="25"/>
        <v/>
      </c>
      <c r="L626" s="36" t="str">
        <f t="shared" si="26"/>
        <v/>
      </c>
    </row>
    <row r="627" spans="11:12" ht="15" customHeight="1" x14ac:dyDescent="0.2">
      <c r="K627" s="36" t="str">
        <f t="shared" si="25"/>
        <v/>
      </c>
      <c r="L627" s="36" t="str">
        <f t="shared" si="26"/>
        <v/>
      </c>
    </row>
    <row r="628" spans="11:12" ht="15" customHeight="1" x14ac:dyDescent="0.2">
      <c r="K628" s="36" t="str">
        <f t="shared" si="25"/>
        <v/>
      </c>
      <c r="L628" s="36" t="str">
        <f t="shared" si="26"/>
        <v/>
      </c>
    </row>
    <row r="629" spans="11:12" ht="15" customHeight="1" x14ac:dyDescent="0.2">
      <c r="K629" s="36" t="str">
        <f t="shared" si="25"/>
        <v/>
      </c>
      <c r="L629" s="36" t="str">
        <f t="shared" si="26"/>
        <v/>
      </c>
    </row>
    <row r="630" spans="11:12" ht="15" customHeight="1" x14ac:dyDescent="0.2">
      <c r="K630" s="36" t="str">
        <f t="shared" si="25"/>
        <v/>
      </c>
      <c r="L630" s="36" t="str">
        <f t="shared" si="26"/>
        <v/>
      </c>
    </row>
    <row r="631" spans="11:12" ht="15" customHeight="1" x14ac:dyDescent="0.2">
      <c r="K631" s="36" t="str">
        <f t="shared" si="25"/>
        <v/>
      </c>
      <c r="L631" s="36" t="str">
        <f t="shared" si="26"/>
        <v/>
      </c>
    </row>
    <row r="632" spans="11:12" ht="15" customHeight="1" x14ac:dyDescent="0.2">
      <c r="K632" s="36" t="str">
        <f t="shared" si="25"/>
        <v/>
      </c>
      <c r="L632" s="36" t="str">
        <f t="shared" si="26"/>
        <v/>
      </c>
    </row>
    <row r="633" spans="11:12" ht="15" customHeight="1" x14ac:dyDescent="0.2">
      <c r="K633" s="36" t="str">
        <f t="shared" si="25"/>
        <v/>
      </c>
      <c r="L633" s="36" t="str">
        <f t="shared" si="26"/>
        <v/>
      </c>
    </row>
    <row r="634" spans="11:12" ht="15" customHeight="1" x14ac:dyDescent="0.2">
      <c r="K634" s="36" t="str">
        <f t="shared" si="25"/>
        <v/>
      </c>
      <c r="L634" s="36" t="str">
        <f t="shared" si="26"/>
        <v/>
      </c>
    </row>
    <row r="635" spans="11:12" ht="15" customHeight="1" x14ac:dyDescent="0.2">
      <c r="K635" s="36" t="str">
        <f t="shared" si="25"/>
        <v/>
      </c>
      <c r="L635" s="36" t="str">
        <f t="shared" si="26"/>
        <v/>
      </c>
    </row>
    <row r="636" spans="11:12" ht="15" customHeight="1" x14ac:dyDescent="0.2">
      <c r="K636" s="36" t="str">
        <f t="shared" si="25"/>
        <v/>
      </c>
      <c r="L636" s="36" t="str">
        <f t="shared" si="26"/>
        <v/>
      </c>
    </row>
    <row r="637" spans="11:12" ht="15" customHeight="1" x14ac:dyDescent="0.2">
      <c r="K637" s="36" t="str">
        <f t="shared" si="25"/>
        <v/>
      </c>
      <c r="L637" s="36" t="str">
        <f t="shared" si="26"/>
        <v/>
      </c>
    </row>
    <row r="638" spans="11:12" ht="15" customHeight="1" x14ac:dyDescent="0.2">
      <c r="K638" s="36" t="str">
        <f t="shared" si="25"/>
        <v/>
      </c>
      <c r="L638" s="36" t="str">
        <f t="shared" si="26"/>
        <v/>
      </c>
    </row>
    <row r="639" spans="11:12" ht="15" customHeight="1" x14ac:dyDescent="0.2">
      <c r="K639" s="36" t="str">
        <f t="shared" si="25"/>
        <v/>
      </c>
      <c r="L639" s="36" t="str">
        <f t="shared" si="26"/>
        <v/>
      </c>
    </row>
    <row r="640" spans="11:12" ht="15" customHeight="1" x14ac:dyDescent="0.2">
      <c r="K640" s="36" t="str">
        <f t="shared" si="25"/>
        <v/>
      </c>
      <c r="L640" s="36" t="str">
        <f t="shared" si="26"/>
        <v/>
      </c>
    </row>
    <row r="641" spans="11:12" ht="15" customHeight="1" x14ac:dyDescent="0.2">
      <c r="K641" s="36" t="str">
        <f t="shared" si="25"/>
        <v/>
      </c>
      <c r="L641" s="36" t="str">
        <f t="shared" si="26"/>
        <v/>
      </c>
    </row>
    <row r="642" spans="11:12" ht="15" customHeight="1" x14ac:dyDescent="0.2">
      <c r="K642" s="36" t="str">
        <f t="shared" si="25"/>
        <v/>
      </c>
      <c r="L642" s="36" t="str">
        <f t="shared" si="26"/>
        <v/>
      </c>
    </row>
    <row r="643" spans="11:12" ht="15" customHeight="1" x14ac:dyDescent="0.2">
      <c r="K643" s="36" t="str">
        <f t="shared" si="25"/>
        <v/>
      </c>
      <c r="L643" s="36" t="str">
        <f t="shared" si="26"/>
        <v/>
      </c>
    </row>
    <row r="644" spans="11:12" ht="15" customHeight="1" x14ac:dyDescent="0.2">
      <c r="K644" s="36" t="str">
        <f t="shared" si="25"/>
        <v/>
      </c>
      <c r="L644" s="36" t="str">
        <f t="shared" si="26"/>
        <v/>
      </c>
    </row>
    <row r="645" spans="11:12" ht="15" customHeight="1" x14ac:dyDescent="0.2">
      <c r="K645" s="36" t="str">
        <f t="shared" si="25"/>
        <v/>
      </c>
      <c r="L645" s="36" t="str">
        <f t="shared" si="26"/>
        <v/>
      </c>
    </row>
    <row r="646" spans="11:12" ht="15" customHeight="1" x14ac:dyDescent="0.2">
      <c r="K646" s="36" t="str">
        <f t="shared" si="25"/>
        <v/>
      </c>
      <c r="L646" s="36" t="str">
        <f t="shared" si="26"/>
        <v/>
      </c>
    </row>
    <row r="647" spans="11:12" ht="15" customHeight="1" x14ac:dyDescent="0.2">
      <c r="K647" s="36" t="str">
        <f t="shared" si="25"/>
        <v/>
      </c>
      <c r="L647" s="36" t="str">
        <f t="shared" si="26"/>
        <v/>
      </c>
    </row>
    <row r="648" spans="11:12" ht="15" customHeight="1" x14ac:dyDescent="0.2">
      <c r="K648" s="36" t="str">
        <f t="shared" si="25"/>
        <v/>
      </c>
      <c r="L648" s="36" t="str">
        <f t="shared" si="26"/>
        <v/>
      </c>
    </row>
    <row r="649" spans="11:12" ht="15" customHeight="1" x14ac:dyDescent="0.2">
      <c r="K649" s="36" t="str">
        <f t="shared" si="25"/>
        <v/>
      </c>
      <c r="L649" s="36" t="str">
        <f t="shared" si="26"/>
        <v/>
      </c>
    </row>
    <row r="650" spans="11:12" ht="15" customHeight="1" x14ac:dyDescent="0.2">
      <c r="K650" s="36" t="str">
        <f t="shared" si="25"/>
        <v/>
      </c>
      <c r="L650" s="36" t="str">
        <f t="shared" si="26"/>
        <v/>
      </c>
    </row>
    <row r="651" spans="11:12" ht="15" customHeight="1" x14ac:dyDescent="0.2">
      <c r="K651" s="36" t="str">
        <f t="shared" si="25"/>
        <v/>
      </c>
      <c r="L651" s="36" t="str">
        <f t="shared" si="26"/>
        <v/>
      </c>
    </row>
    <row r="652" spans="11:12" ht="15" customHeight="1" x14ac:dyDescent="0.2">
      <c r="K652" s="36" t="str">
        <f t="shared" si="25"/>
        <v/>
      </c>
      <c r="L652" s="36" t="str">
        <f t="shared" si="26"/>
        <v/>
      </c>
    </row>
    <row r="653" spans="11:12" ht="15" customHeight="1" x14ac:dyDescent="0.2">
      <c r="K653" s="36" t="str">
        <f t="shared" si="25"/>
        <v/>
      </c>
      <c r="L653" s="36" t="str">
        <f t="shared" si="26"/>
        <v/>
      </c>
    </row>
    <row r="654" spans="11:12" ht="15" customHeight="1" x14ac:dyDescent="0.2">
      <c r="K654" s="36" t="str">
        <f t="shared" si="25"/>
        <v/>
      </c>
      <c r="L654" s="36" t="str">
        <f t="shared" si="26"/>
        <v/>
      </c>
    </row>
    <row r="655" spans="11:12" ht="15" customHeight="1" x14ac:dyDescent="0.2">
      <c r="K655" s="36" t="str">
        <f t="shared" si="25"/>
        <v/>
      </c>
      <c r="L655" s="36" t="str">
        <f t="shared" si="26"/>
        <v/>
      </c>
    </row>
    <row r="656" spans="11:12" ht="15" customHeight="1" x14ac:dyDescent="0.2">
      <c r="K656" s="36" t="str">
        <f t="shared" si="25"/>
        <v/>
      </c>
      <c r="L656" s="36" t="str">
        <f t="shared" si="26"/>
        <v/>
      </c>
    </row>
    <row r="657" spans="11:12" ht="15" customHeight="1" x14ac:dyDescent="0.2">
      <c r="K657" s="36" t="str">
        <f t="shared" si="25"/>
        <v/>
      </c>
      <c r="L657" s="36" t="str">
        <f t="shared" si="26"/>
        <v/>
      </c>
    </row>
    <row r="658" spans="11:12" ht="15" customHeight="1" x14ac:dyDescent="0.2">
      <c r="K658" s="36" t="str">
        <f t="shared" si="25"/>
        <v/>
      </c>
      <c r="L658" s="36" t="str">
        <f t="shared" si="26"/>
        <v/>
      </c>
    </row>
    <row r="659" spans="11:12" ht="15" customHeight="1" x14ac:dyDescent="0.2">
      <c r="K659" s="36" t="str">
        <f t="shared" si="25"/>
        <v/>
      </c>
      <c r="L659" s="36" t="str">
        <f t="shared" si="26"/>
        <v/>
      </c>
    </row>
    <row r="660" spans="11:12" ht="15" customHeight="1" x14ac:dyDescent="0.2">
      <c r="K660" s="36" t="str">
        <f t="shared" si="25"/>
        <v/>
      </c>
      <c r="L660" s="36" t="str">
        <f t="shared" si="26"/>
        <v/>
      </c>
    </row>
    <row r="661" spans="11:12" ht="15" customHeight="1" x14ac:dyDescent="0.2">
      <c r="K661" s="36" t="str">
        <f t="shared" si="25"/>
        <v/>
      </c>
      <c r="L661" s="36" t="str">
        <f t="shared" si="26"/>
        <v/>
      </c>
    </row>
    <row r="662" spans="11:12" ht="15" customHeight="1" x14ac:dyDescent="0.2">
      <c r="K662" s="36" t="str">
        <f t="shared" si="25"/>
        <v/>
      </c>
      <c r="L662" s="36" t="str">
        <f t="shared" si="26"/>
        <v/>
      </c>
    </row>
    <row r="663" spans="11:12" ht="15" customHeight="1" x14ac:dyDescent="0.2">
      <c r="K663" s="36" t="str">
        <f t="shared" si="25"/>
        <v/>
      </c>
      <c r="L663" s="36" t="str">
        <f t="shared" si="26"/>
        <v/>
      </c>
    </row>
    <row r="664" spans="11:12" ht="15" customHeight="1" x14ac:dyDescent="0.2">
      <c r="K664" s="36" t="str">
        <f t="shared" si="25"/>
        <v/>
      </c>
      <c r="L664" s="36" t="str">
        <f t="shared" si="26"/>
        <v/>
      </c>
    </row>
    <row r="665" spans="11:12" ht="15" customHeight="1" x14ac:dyDescent="0.2">
      <c r="K665" s="36" t="str">
        <f t="shared" si="25"/>
        <v/>
      </c>
      <c r="L665" s="36" t="str">
        <f t="shared" si="26"/>
        <v/>
      </c>
    </row>
    <row r="666" spans="11:12" ht="15" customHeight="1" x14ac:dyDescent="0.2">
      <c r="K666" s="36" t="str">
        <f t="shared" si="25"/>
        <v/>
      </c>
      <c r="L666" s="36" t="str">
        <f t="shared" si="26"/>
        <v/>
      </c>
    </row>
    <row r="667" spans="11:12" ht="15" customHeight="1" x14ac:dyDescent="0.2">
      <c r="K667" s="36" t="str">
        <f t="shared" si="25"/>
        <v/>
      </c>
      <c r="L667" s="36" t="str">
        <f t="shared" si="26"/>
        <v/>
      </c>
    </row>
    <row r="668" spans="11:12" ht="15" customHeight="1" x14ac:dyDescent="0.2">
      <c r="K668" s="36" t="str">
        <f t="shared" si="25"/>
        <v/>
      </c>
      <c r="L668" s="36" t="str">
        <f t="shared" si="26"/>
        <v/>
      </c>
    </row>
    <row r="669" spans="11:12" ht="15" customHeight="1" x14ac:dyDescent="0.2">
      <c r="K669" s="36" t="str">
        <f t="shared" si="25"/>
        <v/>
      </c>
      <c r="L669" s="36" t="str">
        <f t="shared" si="26"/>
        <v/>
      </c>
    </row>
    <row r="670" spans="11:12" ht="15" customHeight="1" x14ac:dyDescent="0.2">
      <c r="K670" s="36" t="str">
        <f t="shared" si="25"/>
        <v/>
      </c>
      <c r="L670" s="36" t="str">
        <f t="shared" si="26"/>
        <v/>
      </c>
    </row>
    <row r="671" spans="11:12" ht="15" customHeight="1" x14ac:dyDescent="0.2">
      <c r="K671" s="36" t="str">
        <f t="shared" si="25"/>
        <v/>
      </c>
      <c r="L671" s="36" t="str">
        <f t="shared" si="26"/>
        <v/>
      </c>
    </row>
    <row r="672" spans="11:12" ht="15" customHeight="1" x14ac:dyDescent="0.2">
      <c r="K672" s="36" t="str">
        <f t="shared" si="25"/>
        <v/>
      </c>
      <c r="L672" s="36" t="str">
        <f t="shared" si="26"/>
        <v/>
      </c>
    </row>
    <row r="673" spans="11:12" ht="15" customHeight="1" x14ac:dyDescent="0.2">
      <c r="K673" s="36" t="str">
        <f t="shared" si="25"/>
        <v/>
      </c>
      <c r="L673" s="36" t="str">
        <f t="shared" si="26"/>
        <v/>
      </c>
    </row>
    <row r="674" spans="11:12" ht="15" customHeight="1" x14ac:dyDescent="0.2">
      <c r="K674" s="36" t="str">
        <f t="shared" si="25"/>
        <v/>
      </c>
      <c r="L674" s="36" t="str">
        <f t="shared" si="26"/>
        <v/>
      </c>
    </row>
    <row r="675" spans="11:12" ht="15" customHeight="1" x14ac:dyDescent="0.2">
      <c r="K675" s="36" t="str">
        <f t="shared" si="25"/>
        <v/>
      </c>
      <c r="L675" s="36" t="str">
        <f t="shared" si="26"/>
        <v/>
      </c>
    </row>
    <row r="676" spans="11:12" ht="15" customHeight="1" x14ac:dyDescent="0.2">
      <c r="K676" s="36" t="str">
        <f t="shared" si="25"/>
        <v/>
      </c>
      <c r="L676" s="36" t="str">
        <f t="shared" si="26"/>
        <v/>
      </c>
    </row>
    <row r="677" spans="11:12" ht="15" customHeight="1" x14ac:dyDescent="0.2">
      <c r="K677" s="36" t="str">
        <f t="shared" si="25"/>
        <v/>
      </c>
      <c r="L677" s="36" t="str">
        <f t="shared" si="26"/>
        <v/>
      </c>
    </row>
    <row r="678" spans="11:12" ht="15" customHeight="1" x14ac:dyDescent="0.2">
      <c r="K678" s="36" t="str">
        <f t="shared" ref="K678:K741" si="27">IF(ISNUMBER(J678),G678/$J678,"")</f>
        <v/>
      </c>
      <c r="L678" s="36" t="str">
        <f t="shared" ref="L678:L741" si="28">IF(ISNUMBER(K678),H678/$J678,"")</f>
        <v/>
      </c>
    </row>
    <row r="679" spans="11:12" ht="15" customHeight="1" x14ac:dyDescent="0.2">
      <c r="K679" s="36" t="str">
        <f t="shared" si="27"/>
        <v/>
      </c>
      <c r="L679" s="36" t="str">
        <f t="shared" si="28"/>
        <v/>
      </c>
    </row>
    <row r="680" spans="11:12" ht="15" customHeight="1" x14ac:dyDescent="0.2">
      <c r="K680" s="36" t="str">
        <f t="shared" si="27"/>
        <v/>
      </c>
      <c r="L680" s="36" t="str">
        <f t="shared" si="28"/>
        <v/>
      </c>
    </row>
    <row r="681" spans="11:12" ht="15" customHeight="1" x14ac:dyDescent="0.2">
      <c r="K681" s="36" t="str">
        <f t="shared" si="27"/>
        <v/>
      </c>
      <c r="L681" s="36" t="str">
        <f t="shared" si="28"/>
        <v/>
      </c>
    </row>
    <row r="682" spans="11:12" ht="15" customHeight="1" x14ac:dyDescent="0.2">
      <c r="K682" s="36" t="str">
        <f t="shared" si="27"/>
        <v/>
      </c>
      <c r="L682" s="36" t="str">
        <f t="shared" si="28"/>
        <v/>
      </c>
    </row>
    <row r="683" spans="11:12" ht="15" customHeight="1" x14ac:dyDescent="0.2">
      <c r="K683" s="36" t="str">
        <f t="shared" si="27"/>
        <v/>
      </c>
      <c r="L683" s="36" t="str">
        <f t="shared" si="28"/>
        <v/>
      </c>
    </row>
    <row r="684" spans="11:12" ht="15" customHeight="1" x14ac:dyDescent="0.2">
      <c r="K684" s="36" t="str">
        <f t="shared" si="27"/>
        <v/>
      </c>
      <c r="L684" s="36" t="str">
        <f t="shared" si="28"/>
        <v/>
      </c>
    </row>
    <row r="685" spans="11:12" ht="15" customHeight="1" x14ac:dyDescent="0.2">
      <c r="K685" s="36" t="str">
        <f t="shared" si="27"/>
        <v/>
      </c>
      <c r="L685" s="36" t="str">
        <f t="shared" si="28"/>
        <v/>
      </c>
    </row>
    <row r="686" spans="11:12" ht="15" customHeight="1" x14ac:dyDescent="0.2">
      <c r="K686" s="36" t="str">
        <f t="shared" si="27"/>
        <v/>
      </c>
      <c r="L686" s="36" t="str">
        <f t="shared" si="28"/>
        <v/>
      </c>
    </row>
    <row r="687" spans="11:12" ht="15" customHeight="1" x14ac:dyDescent="0.2">
      <c r="K687" s="36" t="str">
        <f t="shared" si="27"/>
        <v/>
      </c>
      <c r="L687" s="36" t="str">
        <f t="shared" si="28"/>
        <v/>
      </c>
    </row>
    <row r="688" spans="11:12" ht="15" customHeight="1" x14ac:dyDescent="0.2">
      <c r="K688" s="36" t="str">
        <f t="shared" si="27"/>
        <v/>
      </c>
      <c r="L688" s="36" t="str">
        <f t="shared" si="28"/>
        <v/>
      </c>
    </row>
    <row r="689" spans="11:12" ht="15" customHeight="1" x14ac:dyDescent="0.2">
      <c r="K689" s="36" t="str">
        <f t="shared" si="27"/>
        <v/>
      </c>
      <c r="L689" s="36" t="str">
        <f t="shared" si="28"/>
        <v/>
      </c>
    </row>
    <row r="690" spans="11:12" ht="15" customHeight="1" x14ac:dyDescent="0.2">
      <c r="K690" s="36" t="str">
        <f t="shared" si="27"/>
        <v/>
      </c>
      <c r="L690" s="36" t="str">
        <f t="shared" si="28"/>
        <v/>
      </c>
    </row>
    <row r="691" spans="11:12" ht="15" customHeight="1" x14ac:dyDescent="0.2">
      <c r="K691" s="36" t="str">
        <f t="shared" si="27"/>
        <v/>
      </c>
      <c r="L691" s="36" t="str">
        <f t="shared" si="28"/>
        <v/>
      </c>
    </row>
    <row r="692" spans="11:12" ht="15" customHeight="1" x14ac:dyDescent="0.2">
      <c r="K692" s="36" t="str">
        <f t="shared" si="27"/>
        <v/>
      </c>
      <c r="L692" s="36" t="str">
        <f t="shared" si="28"/>
        <v/>
      </c>
    </row>
    <row r="693" spans="11:12" ht="15" customHeight="1" x14ac:dyDescent="0.2">
      <c r="K693" s="36" t="str">
        <f t="shared" si="27"/>
        <v/>
      </c>
      <c r="L693" s="36" t="str">
        <f t="shared" si="28"/>
        <v/>
      </c>
    </row>
    <row r="694" spans="11:12" ht="15" customHeight="1" x14ac:dyDescent="0.2">
      <c r="K694" s="36" t="str">
        <f t="shared" si="27"/>
        <v/>
      </c>
      <c r="L694" s="36" t="str">
        <f t="shared" si="28"/>
        <v/>
      </c>
    </row>
    <row r="695" spans="11:12" ht="15" customHeight="1" x14ac:dyDescent="0.2">
      <c r="K695" s="36" t="str">
        <f t="shared" si="27"/>
        <v/>
      </c>
      <c r="L695" s="36" t="str">
        <f t="shared" si="28"/>
        <v/>
      </c>
    </row>
    <row r="696" spans="11:12" ht="15" customHeight="1" x14ac:dyDescent="0.2">
      <c r="K696" s="36" t="str">
        <f t="shared" si="27"/>
        <v/>
      </c>
      <c r="L696" s="36" t="str">
        <f t="shared" si="28"/>
        <v/>
      </c>
    </row>
    <row r="697" spans="11:12" ht="15" customHeight="1" x14ac:dyDescent="0.2">
      <c r="K697" s="36" t="str">
        <f t="shared" si="27"/>
        <v/>
      </c>
      <c r="L697" s="36" t="str">
        <f t="shared" si="28"/>
        <v/>
      </c>
    </row>
    <row r="698" spans="11:12" ht="15" customHeight="1" x14ac:dyDescent="0.2">
      <c r="K698" s="36" t="str">
        <f t="shared" si="27"/>
        <v/>
      </c>
      <c r="L698" s="36" t="str">
        <f t="shared" si="28"/>
        <v/>
      </c>
    </row>
    <row r="699" spans="11:12" ht="15" customHeight="1" x14ac:dyDescent="0.2">
      <c r="K699" s="36" t="str">
        <f t="shared" si="27"/>
        <v/>
      </c>
      <c r="L699" s="36" t="str">
        <f t="shared" si="28"/>
        <v/>
      </c>
    </row>
    <row r="700" spans="11:12" ht="15" customHeight="1" x14ac:dyDescent="0.2">
      <c r="K700" s="36" t="str">
        <f t="shared" si="27"/>
        <v/>
      </c>
      <c r="L700" s="36" t="str">
        <f t="shared" si="28"/>
        <v/>
      </c>
    </row>
    <row r="701" spans="11:12" ht="15" customHeight="1" x14ac:dyDescent="0.2">
      <c r="K701" s="36" t="str">
        <f t="shared" si="27"/>
        <v/>
      </c>
      <c r="L701" s="36" t="str">
        <f t="shared" si="28"/>
        <v/>
      </c>
    </row>
    <row r="702" spans="11:12" ht="15" customHeight="1" x14ac:dyDescent="0.2">
      <c r="K702" s="36" t="str">
        <f t="shared" si="27"/>
        <v/>
      </c>
      <c r="L702" s="36" t="str">
        <f t="shared" si="28"/>
        <v/>
      </c>
    </row>
    <row r="703" spans="11:12" ht="15" customHeight="1" x14ac:dyDescent="0.2">
      <c r="K703" s="36" t="str">
        <f t="shared" si="27"/>
        <v/>
      </c>
      <c r="L703" s="36" t="str">
        <f t="shared" si="28"/>
        <v/>
      </c>
    </row>
    <row r="704" spans="11:12" ht="15" customHeight="1" x14ac:dyDescent="0.2">
      <c r="K704" s="36" t="str">
        <f t="shared" si="27"/>
        <v/>
      </c>
      <c r="L704" s="36" t="str">
        <f t="shared" si="28"/>
        <v/>
      </c>
    </row>
    <row r="705" spans="11:12" ht="15" customHeight="1" x14ac:dyDescent="0.2">
      <c r="K705" s="36" t="str">
        <f t="shared" si="27"/>
        <v/>
      </c>
      <c r="L705" s="36" t="str">
        <f t="shared" si="28"/>
        <v/>
      </c>
    </row>
    <row r="706" spans="11:12" ht="15" customHeight="1" x14ac:dyDescent="0.2">
      <c r="K706" s="36" t="str">
        <f t="shared" si="27"/>
        <v/>
      </c>
      <c r="L706" s="36" t="str">
        <f t="shared" si="28"/>
        <v/>
      </c>
    </row>
    <row r="707" spans="11:12" ht="15" customHeight="1" x14ac:dyDescent="0.2">
      <c r="K707" s="36" t="str">
        <f t="shared" si="27"/>
        <v/>
      </c>
      <c r="L707" s="36" t="str">
        <f t="shared" si="28"/>
        <v/>
      </c>
    </row>
    <row r="708" spans="11:12" ht="15" customHeight="1" x14ac:dyDescent="0.2">
      <c r="K708" s="36" t="str">
        <f t="shared" si="27"/>
        <v/>
      </c>
      <c r="L708" s="36" t="str">
        <f t="shared" si="28"/>
        <v/>
      </c>
    </row>
    <row r="709" spans="11:12" ht="15" customHeight="1" x14ac:dyDescent="0.2">
      <c r="K709" s="36" t="str">
        <f t="shared" si="27"/>
        <v/>
      </c>
      <c r="L709" s="36" t="str">
        <f t="shared" si="28"/>
        <v/>
      </c>
    </row>
    <row r="710" spans="11:12" ht="15" customHeight="1" x14ac:dyDescent="0.2">
      <c r="K710" s="36" t="str">
        <f t="shared" si="27"/>
        <v/>
      </c>
      <c r="L710" s="36" t="str">
        <f t="shared" si="28"/>
        <v/>
      </c>
    </row>
    <row r="711" spans="11:12" ht="15" customHeight="1" x14ac:dyDescent="0.2">
      <c r="K711" s="36" t="str">
        <f t="shared" si="27"/>
        <v/>
      </c>
      <c r="L711" s="36" t="str">
        <f t="shared" si="28"/>
        <v/>
      </c>
    </row>
    <row r="712" spans="11:12" ht="15" customHeight="1" x14ac:dyDescent="0.2">
      <c r="K712" s="36" t="str">
        <f t="shared" si="27"/>
        <v/>
      </c>
      <c r="L712" s="36" t="str">
        <f t="shared" si="28"/>
        <v/>
      </c>
    </row>
    <row r="713" spans="11:12" ht="15" customHeight="1" x14ac:dyDescent="0.2">
      <c r="K713" s="36" t="str">
        <f t="shared" si="27"/>
        <v/>
      </c>
      <c r="L713" s="36" t="str">
        <f t="shared" si="28"/>
        <v/>
      </c>
    </row>
    <row r="714" spans="11:12" ht="15" customHeight="1" x14ac:dyDescent="0.2">
      <c r="K714" s="36" t="str">
        <f t="shared" si="27"/>
        <v/>
      </c>
      <c r="L714" s="36" t="str">
        <f t="shared" si="28"/>
        <v/>
      </c>
    </row>
    <row r="715" spans="11:12" ht="15" customHeight="1" x14ac:dyDescent="0.2">
      <c r="K715" s="36" t="str">
        <f t="shared" si="27"/>
        <v/>
      </c>
      <c r="L715" s="36" t="str">
        <f t="shared" si="28"/>
        <v/>
      </c>
    </row>
    <row r="716" spans="11:12" ht="15" customHeight="1" x14ac:dyDescent="0.2">
      <c r="K716" s="36" t="str">
        <f t="shared" si="27"/>
        <v/>
      </c>
      <c r="L716" s="36" t="str">
        <f t="shared" si="28"/>
        <v/>
      </c>
    </row>
    <row r="717" spans="11:12" ht="15" customHeight="1" x14ac:dyDescent="0.2">
      <c r="K717" s="36" t="str">
        <f t="shared" si="27"/>
        <v/>
      </c>
      <c r="L717" s="36" t="str">
        <f t="shared" si="28"/>
        <v/>
      </c>
    </row>
    <row r="718" spans="11:12" ht="15" customHeight="1" x14ac:dyDescent="0.2">
      <c r="K718" s="36" t="str">
        <f t="shared" si="27"/>
        <v/>
      </c>
      <c r="L718" s="36" t="str">
        <f t="shared" si="28"/>
        <v/>
      </c>
    </row>
    <row r="719" spans="11:12" ht="15" customHeight="1" x14ac:dyDescent="0.2">
      <c r="K719" s="36" t="str">
        <f t="shared" si="27"/>
        <v/>
      </c>
      <c r="L719" s="36" t="str">
        <f t="shared" si="28"/>
        <v/>
      </c>
    </row>
    <row r="720" spans="11:12" ht="15" customHeight="1" x14ac:dyDescent="0.2">
      <c r="K720" s="36" t="str">
        <f t="shared" si="27"/>
        <v/>
      </c>
      <c r="L720" s="36" t="str">
        <f t="shared" si="28"/>
        <v/>
      </c>
    </row>
    <row r="721" spans="11:12" ht="15" customHeight="1" x14ac:dyDescent="0.2">
      <c r="K721" s="36" t="str">
        <f t="shared" si="27"/>
        <v/>
      </c>
      <c r="L721" s="36" t="str">
        <f t="shared" si="28"/>
        <v/>
      </c>
    </row>
    <row r="722" spans="11:12" ht="15" customHeight="1" x14ac:dyDescent="0.2">
      <c r="K722" s="36" t="str">
        <f t="shared" si="27"/>
        <v/>
      </c>
      <c r="L722" s="36" t="str">
        <f t="shared" si="28"/>
        <v/>
      </c>
    </row>
    <row r="723" spans="11:12" ht="15" customHeight="1" x14ac:dyDescent="0.2">
      <c r="K723" s="36" t="str">
        <f t="shared" si="27"/>
        <v/>
      </c>
      <c r="L723" s="36" t="str">
        <f t="shared" si="28"/>
        <v/>
      </c>
    </row>
    <row r="724" spans="11:12" ht="15" customHeight="1" x14ac:dyDescent="0.2">
      <c r="K724" s="36" t="str">
        <f t="shared" si="27"/>
        <v/>
      </c>
      <c r="L724" s="36" t="str">
        <f t="shared" si="28"/>
        <v/>
      </c>
    </row>
    <row r="725" spans="11:12" ht="15" customHeight="1" x14ac:dyDescent="0.2">
      <c r="K725" s="36" t="str">
        <f t="shared" si="27"/>
        <v/>
      </c>
      <c r="L725" s="36" t="str">
        <f t="shared" si="28"/>
        <v/>
      </c>
    </row>
    <row r="726" spans="11:12" ht="15" customHeight="1" x14ac:dyDescent="0.2">
      <c r="K726" s="36" t="str">
        <f t="shared" si="27"/>
        <v/>
      </c>
      <c r="L726" s="36" t="str">
        <f t="shared" si="28"/>
        <v/>
      </c>
    </row>
    <row r="727" spans="11:12" ht="15" customHeight="1" x14ac:dyDescent="0.2">
      <c r="K727" s="36" t="str">
        <f t="shared" si="27"/>
        <v/>
      </c>
      <c r="L727" s="36" t="str">
        <f t="shared" si="28"/>
        <v/>
      </c>
    </row>
    <row r="728" spans="11:12" ht="15" customHeight="1" x14ac:dyDescent="0.2">
      <c r="K728" s="36" t="str">
        <f t="shared" si="27"/>
        <v/>
      </c>
      <c r="L728" s="36" t="str">
        <f t="shared" si="28"/>
        <v/>
      </c>
    </row>
    <row r="729" spans="11:12" ht="15" customHeight="1" x14ac:dyDescent="0.2">
      <c r="K729" s="36" t="str">
        <f t="shared" si="27"/>
        <v/>
      </c>
      <c r="L729" s="36" t="str">
        <f t="shared" si="28"/>
        <v/>
      </c>
    </row>
    <row r="730" spans="11:12" ht="15" customHeight="1" x14ac:dyDescent="0.2">
      <c r="K730" s="36" t="str">
        <f t="shared" si="27"/>
        <v/>
      </c>
      <c r="L730" s="36" t="str">
        <f t="shared" si="28"/>
        <v/>
      </c>
    </row>
    <row r="731" spans="11:12" ht="15" customHeight="1" x14ac:dyDescent="0.2">
      <c r="K731" s="36" t="str">
        <f t="shared" si="27"/>
        <v/>
      </c>
      <c r="L731" s="36" t="str">
        <f t="shared" si="28"/>
        <v/>
      </c>
    </row>
    <row r="732" spans="11:12" ht="15" customHeight="1" x14ac:dyDescent="0.2">
      <c r="K732" s="36" t="str">
        <f t="shared" si="27"/>
        <v/>
      </c>
      <c r="L732" s="36" t="str">
        <f t="shared" si="28"/>
        <v/>
      </c>
    </row>
    <row r="733" spans="11:12" ht="15" customHeight="1" x14ac:dyDescent="0.2">
      <c r="K733" s="36" t="str">
        <f t="shared" si="27"/>
        <v/>
      </c>
      <c r="L733" s="36" t="str">
        <f t="shared" si="28"/>
        <v/>
      </c>
    </row>
    <row r="734" spans="11:12" ht="15" customHeight="1" x14ac:dyDescent="0.2">
      <c r="K734" s="36" t="str">
        <f t="shared" si="27"/>
        <v/>
      </c>
      <c r="L734" s="36" t="str">
        <f t="shared" si="28"/>
        <v/>
      </c>
    </row>
    <row r="735" spans="11:12" ht="15" customHeight="1" x14ac:dyDescent="0.2">
      <c r="K735" s="36" t="str">
        <f t="shared" si="27"/>
        <v/>
      </c>
      <c r="L735" s="36" t="str">
        <f t="shared" si="28"/>
        <v/>
      </c>
    </row>
    <row r="736" spans="11:12" ht="15" customHeight="1" x14ac:dyDescent="0.2">
      <c r="K736" s="36" t="str">
        <f t="shared" si="27"/>
        <v/>
      </c>
      <c r="L736" s="36" t="str">
        <f t="shared" si="28"/>
        <v/>
      </c>
    </row>
    <row r="737" spans="11:12" ht="15" customHeight="1" x14ac:dyDescent="0.2">
      <c r="K737" s="36" t="str">
        <f t="shared" si="27"/>
        <v/>
      </c>
      <c r="L737" s="36" t="str">
        <f t="shared" si="28"/>
        <v/>
      </c>
    </row>
    <row r="738" spans="11:12" ht="15" customHeight="1" x14ac:dyDescent="0.2">
      <c r="K738" s="36" t="str">
        <f t="shared" si="27"/>
        <v/>
      </c>
      <c r="L738" s="36" t="str">
        <f t="shared" si="28"/>
        <v/>
      </c>
    </row>
    <row r="739" spans="11:12" ht="15" customHeight="1" x14ac:dyDescent="0.2">
      <c r="K739" s="36" t="str">
        <f t="shared" si="27"/>
        <v/>
      </c>
      <c r="L739" s="36" t="str">
        <f t="shared" si="28"/>
        <v/>
      </c>
    </row>
    <row r="740" spans="11:12" ht="15" customHeight="1" x14ac:dyDescent="0.2">
      <c r="K740" s="36" t="str">
        <f t="shared" si="27"/>
        <v/>
      </c>
      <c r="L740" s="36" t="str">
        <f t="shared" si="28"/>
        <v/>
      </c>
    </row>
    <row r="741" spans="11:12" ht="15" customHeight="1" x14ac:dyDescent="0.2">
      <c r="K741" s="36" t="str">
        <f t="shared" si="27"/>
        <v/>
      </c>
      <c r="L741" s="36" t="str">
        <f t="shared" si="28"/>
        <v/>
      </c>
    </row>
    <row r="742" spans="11:12" ht="15" customHeight="1" x14ac:dyDescent="0.2">
      <c r="K742" s="36" t="str">
        <f t="shared" ref="K742:K805" si="29">IF(ISNUMBER(J742),G742/$J742,"")</f>
        <v/>
      </c>
      <c r="L742" s="36" t="str">
        <f t="shared" ref="L742:L805" si="30">IF(ISNUMBER(K742),H742/$J742,"")</f>
        <v/>
      </c>
    </row>
    <row r="743" spans="11:12" ht="15" customHeight="1" x14ac:dyDescent="0.2">
      <c r="K743" s="36" t="str">
        <f t="shared" si="29"/>
        <v/>
      </c>
      <c r="L743" s="36" t="str">
        <f t="shared" si="30"/>
        <v/>
      </c>
    </row>
    <row r="744" spans="11:12" ht="15" customHeight="1" x14ac:dyDescent="0.2">
      <c r="K744" s="36" t="str">
        <f t="shared" si="29"/>
        <v/>
      </c>
      <c r="L744" s="36" t="str">
        <f t="shared" si="30"/>
        <v/>
      </c>
    </row>
    <row r="745" spans="11:12" ht="15" customHeight="1" x14ac:dyDescent="0.2">
      <c r="K745" s="36" t="str">
        <f t="shared" si="29"/>
        <v/>
      </c>
      <c r="L745" s="36" t="str">
        <f t="shared" si="30"/>
        <v/>
      </c>
    </row>
    <row r="746" spans="11:12" ht="15" customHeight="1" x14ac:dyDescent="0.2">
      <c r="K746" s="36" t="str">
        <f t="shared" si="29"/>
        <v/>
      </c>
      <c r="L746" s="36" t="str">
        <f t="shared" si="30"/>
        <v/>
      </c>
    </row>
    <row r="747" spans="11:12" ht="15" customHeight="1" x14ac:dyDescent="0.2">
      <c r="K747" s="36" t="str">
        <f t="shared" si="29"/>
        <v/>
      </c>
      <c r="L747" s="36" t="str">
        <f t="shared" si="30"/>
        <v/>
      </c>
    </row>
    <row r="748" spans="11:12" ht="15" customHeight="1" x14ac:dyDescent="0.2">
      <c r="K748" s="36" t="str">
        <f t="shared" si="29"/>
        <v/>
      </c>
      <c r="L748" s="36" t="str">
        <f t="shared" si="30"/>
        <v/>
      </c>
    </row>
    <row r="749" spans="11:12" ht="15" customHeight="1" x14ac:dyDescent="0.2">
      <c r="K749" s="36" t="str">
        <f t="shared" si="29"/>
        <v/>
      </c>
      <c r="L749" s="36" t="str">
        <f t="shared" si="30"/>
        <v/>
      </c>
    </row>
    <row r="750" spans="11:12" ht="15" customHeight="1" x14ac:dyDescent="0.2">
      <c r="K750" s="36" t="str">
        <f t="shared" si="29"/>
        <v/>
      </c>
      <c r="L750" s="36" t="str">
        <f t="shared" si="30"/>
        <v/>
      </c>
    </row>
    <row r="751" spans="11:12" ht="15" customHeight="1" x14ac:dyDescent="0.2">
      <c r="K751" s="36" t="str">
        <f t="shared" si="29"/>
        <v/>
      </c>
      <c r="L751" s="36" t="str">
        <f t="shared" si="30"/>
        <v/>
      </c>
    </row>
    <row r="752" spans="11:12" ht="15" customHeight="1" x14ac:dyDescent="0.2">
      <c r="K752" s="36" t="str">
        <f t="shared" si="29"/>
        <v/>
      </c>
      <c r="L752" s="36" t="str">
        <f t="shared" si="30"/>
        <v/>
      </c>
    </row>
    <row r="753" spans="11:12" ht="15" customHeight="1" x14ac:dyDescent="0.2">
      <c r="K753" s="36" t="str">
        <f t="shared" si="29"/>
        <v/>
      </c>
      <c r="L753" s="36" t="str">
        <f t="shared" si="30"/>
        <v/>
      </c>
    </row>
    <row r="754" spans="11:12" ht="15" customHeight="1" x14ac:dyDescent="0.2">
      <c r="K754" s="36" t="str">
        <f t="shared" si="29"/>
        <v/>
      </c>
      <c r="L754" s="36" t="str">
        <f t="shared" si="30"/>
        <v/>
      </c>
    </row>
    <row r="755" spans="11:12" ht="15" customHeight="1" x14ac:dyDescent="0.2">
      <c r="K755" s="36" t="str">
        <f t="shared" si="29"/>
        <v/>
      </c>
      <c r="L755" s="36" t="str">
        <f t="shared" si="30"/>
        <v/>
      </c>
    </row>
    <row r="756" spans="11:12" ht="15" customHeight="1" x14ac:dyDescent="0.2">
      <c r="K756" s="36" t="str">
        <f t="shared" si="29"/>
        <v/>
      </c>
      <c r="L756" s="36" t="str">
        <f t="shared" si="30"/>
        <v/>
      </c>
    </row>
    <row r="757" spans="11:12" ht="15" customHeight="1" x14ac:dyDescent="0.2">
      <c r="K757" s="36" t="str">
        <f t="shared" si="29"/>
        <v/>
      </c>
      <c r="L757" s="36" t="str">
        <f t="shared" si="30"/>
        <v/>
      </c>
    </row>
    <row r="758" spans="11:12" ht="15" customHeight="1" x14ac:dyDescent="0.2">
      <c r="K758" s="36" t="str">
        <f t="shared" si="29"/>
        <v/>
      </c>
      <c r="L758" s="36" t="str">
        <f t="shared" si="30"/>
        <v/>
      </c>
    </row>
    <row r="759" spans="11:12" ht="15" customHeight="1" x14ac:dyDescent="0.2">
      <c r="K759" s="36" t="str">
        <f t="shared" si="29"/>
        <v/>
      </c>
      <c r="L759" s="36" t="str">
        <f t="shared" si="30"/>
        <v/>
      </c>
    </row>
    <row r="760" spans="11:12" ht="15" customHeight="1" x14ac:dyDescent="0.2">
      <c r="K760" s="36" t="str">
        <f t="shared" si="29"/>
        <v/>
      </c>
      <c r="L760" s="36" t="str">
        <f t="shared" si="30"/>
        <v/>
      </c>
    </row>
    <row r="761" spans="11:12" ht="15" customHeight="1" x14ac:dyDescent="0.2">
      <c r="K761" s="36" t="str">
        <f t="shared" si="29"/>
        <v/>
      </c>
      <c r="L761" s="36" t="str">
        <f t="shared" si="30"/>
        <v/>
      </c>
    </row>
    <row r="762" spans="11:12" ht="15" customHeight="1" x14ac:dyDescent="0.2">
      <c r="K762" s="36" t="str">
        <f t="shared" si="29"/>
        <v/>
      </c>
      <c r="L762" s="36" t="str">
        <f t="shared" si="30"/>
        <v/>
      </c>
    </row>
    <row r="763" spans="11:12" ht="15" customHeight="1" x14ac:dyDescent="0.2">
      <c r="K763" s="36" t="str">
        <f t="shared" si="29"/>
        <v/>
      </c>
      <c r="L763" s="36" t="str">
        <f t="shared" si="30"/>
        <v/>
      </c>
    </row>
    <row r="764" spans="11:12" ht="15" customHeight="1" x14ac:dyDescent="0.2">
      <c r="K764" s="36" t="str">
        <f t="shared" si="29"/>
        <v/>
      </c>
      <c r="L764" s="36" t="str">
        <f t="shared" si="30"/>
        <v/>
      </c>
    </row>
    <row r="765" spans="11:12" ht="15" customHeight="1" x14ac:dyDescent="0.2">
      <c r="K765" s="36" t="str">
        <f t="shared" si="29"/>
        <v/>
      </c>
      <c r="L765" s="36" t="str">
        <f t="shared" si="30"/>
        <v/>
      </c>
    </row>
    <row r="766" spans="11:12" ht="15" customHeight="1" x14ac:dyDescent="0.2">
      <c r="K766" s="36" t="str">
        <f t="shared" si="29"/>
        <v/>
      </c>
      <c r="L766" s="36" t="str">
        <f t="shared" si="30"/>
        <v/>
      </c>
    </row>
    <row r="767" spans="11:12" ht="15" customHeight="1" x14ac:dyDescent="0.2">
      <c r="K767" s="36" t="str">
        <f t="shared" si="29"/>
        <v/>
      </c>
      <c r="L767" s="36" t="str">
        <f t="shared" si="30"/>
        <v/>
      </c>
    </row>
    <row r="768" spans="11:12" ht="15" customHeight="1" x14ac:dyDescent="0.2">
      <c r="K768" s="36" t="str">
        <f t="shared" si="29"/>
        <v/>
      </c>
      <c r="L768" s="36" t="str">
        <f t="shared" si="30"/>
        <v/>
      </c>
    </row>
    <row r="769" spans="11:12" ht="15" customHeight="1" x14ac:dyDescent="0.2">
      <c r="K769" s="36" t="str">
        <f t="shared" si="29"/>
        <v/>
      </c>
      <c r="L769" s="36" t="str">
        <f t="shared" si="30"/>
        <v/>
      </c>
    </row>
    <row r="770" spans="11:12" ht="15" customHeight="1" x14ac:dyDescent="0.2">
      <c r="K770" s="36" t="str">
        <f t="shared" si="29"/>
        <v/>
      </c>
      <c r="L770" s="36" t="str">
        <f t="shared" si="30"/>
        <v/>
      </c>
    </row>
    <row r="771" spans="11:12" ht="15" customHeight="1" x14ac:dyDescent="0.2">
      <c r="K771" s="36" t="str">
        <f t="shared" si="29"/>
        <v/>
      </c>
      <c r="L771" s="36" t="str">
        <f t="shared" si="30"/>
        <v/>
      </c>
    </row>
    <row r="772" spans="11:12" ht="15" customHeight="1" x14ac:dyDescent="0.2">
      <c r="K772" s="36" t="str">
        <f t="shared" si="29"/>
        <v/>
      </c>
      <c r="L772" s="36" t="str">
        <f t="shared" si="30"/>
        <v/>
      </c>
    </row>
    <row r="773" spans="11:12" ht="15" customHeight="1" x14ac:dyDescent="0.2">
      <c r="K773" s="36" t="str">
        <f t="shared" si="29"/>
        <v/>
      </c>
      <c r="L773" s="36" t="str">
        <f t="shared" si="30"/>
        <v/>
      </c>
    </row>
    <row r="774" spans="11:12" ht="15" customHeight="1" x14ac:dyDescent="0.2">
      <c r="K774" s="36" t="str">
        <f t="shared" si="29"/>
        <v/>
      </c>
      <c r="L774" s="36" t="str">
        <f t="shared" si="30"/>
        <v/>
      </c>
    </row>
    <row r="775" spans="11:12" ht="15" customHeight="1" x14ac:dyDescent="0.2">
      <c r="K775" s="36" t="str">
        <f t="shared" si="29"/>
        <v/>
      </c>
      <c r="L775" s="36" t="str">
        <f t="shared" si="30"/>
        <v/>
      </c>
    </row>
    <row r="776" spans="11:12" ht="15" customHeight="1" x14ac:dyDescent="0.2">
      <c r="K776" s="36" t="str">
        <f t="shared" si="29"/>
        <v/>
      </c>
      <c r="L776" s="36" t="str">
        <f t="shared" si="30"/>
        <v/>
      </c>
    </row>
    <row r="777" spans="11:12" ht="15" customHeight="1" x14ac:dyDescent="0.2">
      <c r="K777" s="36" t="str">
        <f t="shared" si="29"/>
        <v/>
      </c>
      <c r="L777" s="36" t="str">
        <f t="shared" si="30"/>
        <v/>
      </c>
    </row>
    <row r="778" spans="11:12" ht="15" customHeight="1" x14ac:dyDescent="0.2">
      <c r="K778" s="36" t="str">
        <f t="shared" si="29"/>
        <v/>
      </c>
      <c r="L778" s="36" t="str">
        <f t="shared" si="30"/>
        <v/>
      </c>
    </row>
    <row r="779" spans="11:12" ht="15" customHeight="1" x14ac:dyDescent="0.2">
      <c r="K779" s="36" t="str">
        <f t="shared" si="29"/>
        <v/>
      </c>
      <c r="L779" s="36" t="str">
        <f t="shared" si="30"/>
        <v/>
      </c>
    </row>
    <row r="780" spans="11:12" ht="15" customHeight="1" x14ac:dyDescent="0.2">
      <c r="K780" s="36" t="str">
        <f t="shared" si="29"/>
        <v/>
      </c>
      <c r="L780" s="36" t="str">
        <f t="shared" si="30"/>
        <v/>
      </c>
    </row>
    <row r="781" spans="11:12" ht="15" customHeight="1" x14ac:dyDescent="0.2">
      <c r="K781" s="36" t="str">
        <f t="shared" si="29"/>
        <v/>
      </c>
      <c r="L781" s="36" t="str">
        <f t="shared" si="30"/>
        <v/>
      </c>
    </row>
    <row r="782" spans="11:12" ht="15" customHeight="1" x14ac:dyDescent="0.2">
      <c r="K782" s="36" t="str">
        <f t="shared" si="29"/>
        <v/>
      </c>
      <c r="L782" s="36" t="str">
        <f t="shared" si="30"/>
        <v/>
      </c>
    </row>
    <row r="783" spans="11:12" ht="15" customHeight="1" x14ac:dyDescent="0.2">
      <c r="K783" s="36" t="str">
        <f t="shared" si="29"/>
        <v/>
      </c>
      <c r="L783" s="36" t="str">
        <f t="shared" si="30"/>
        <v/>
      </c>
    </row>
    <row r="784" spans="11:12" ht="15" customHeight="1" x14ac:dyDescent="0.2">
      <c r="K784" s="36" t="str">
        <f t="shared" si="29"/>
        <v/>
      </c>
      <c r="L784" s="36" t="str">
        <f t="shared" si="30"/>
        <v/>
      </c>
    </row>
    <row r="785" spans="11:12" ht="15" customHeight="1" x14ac:dyDescent="0.2">
      <c r="K785" s="36" t="str">
        <f t="shared" si="29"/>
        <v/>
      </c>
      <c r="L785" s="36" t="str">
        <f t="shared" si="30"/>
        <v/>
      </c>
    </row>
    <row r="786" spans="11:12" ht="15" customHeight="1" x14ac:dyDescent="0.2">
      <c r="K786" s="36" t="str">
        <f t="shared" si="29"/>
        <v/>
      </c>
      <c r="L786" s="36" t="str">
        <f t="shared" si="30"/>
        <v/>
      </c>
    </row>
    <row r="787" spans="11:12" ht="15" customHeight="1" x14ac:dyDescent="0.2">
      <c r="K787" s="36" t="str">
        <f t="shared" si="29"/>
        <v/>
      </c>
      <c r="L787" s="36" t="str">
        <f t="shared" si="30"/>
        <v/>
      </c>
    </row>
    <row r="788" spans="11:12" ht="15" customHeight="1" x14ac:dyDescent="0.2">
      <c r="K788" s="36" t="str">
        <f t="shared" si="29"/>
        <v/>
      </c>
      <c r="L788" s="36" t="str">
        <f t="shared" si="30"/>
        <v/>
      </c>
    </row>
    <row r="789" spans="11:12" ht="15" customHeight="1" x14ac:dyDescent="0.2">
      <c r="K789" s="36" t="str">
        <f t="shared" si="29"/>
        <v/>
      </c>
      <c r="L789" s="36" t="str">
        <f t="shared" si="30"/>
        <v/>
      </c>
    </row>
    <row r="790" spans="11:12" ht="15" customHeight="1" x14ac:dyDescent="0.2">
      <c r="K790" s="36" t="str">
        <f t="shared" si="29"/>
        <v/>
      </c>
      <c r="L790" s="36" t="str">
        <f t="shared" si="30"/>
        <v/>
      </c>
    </row>
    <row r="791" spans="11:12" ht="15" customHeight="1" x14ac:dyDescent="0.2">
      <c r="K791" s="36" t="str">
        <f t="shared" si="29"/>
        <v/>
      </c>
      <c r="L791" s="36" t="str">
        <f t="shared" si="30"/>
        <v/>
      </c>
    </row>
    <row r="792" spans="11:12" ht="15" customHeight="1" x14ac:dyDescent="0.2">
      <c r="K792" s="36" t="str">
        <f t="shared" si="29"/>
        <v/>
      </c>
      <c r="L792" s="36" t="str">
        <f t="shared" si="30"/>
        <v/>
      </c>
    </row>
    <row r="793" spans="11:12" ht="15" customHeight="1" x14ac:dyDescent="0.2">
      <c r="K793" s="36" t="str">
        <f t="shared" si="29"/>
        <v/>
      </c>
      <c r="L793" s="36" t="str">
        <f t="shared" si="30"/>
        <v/>
      </c>
    </row>
    <row r="794" spans="11:12" ht="15" customHeight="1" x14ac:dyDescent="0.2">
      <c r="K794" s="36" t="str">
        <f t="shared" si="29"/>
        <v/>
      </c>
      <c r="L794" s="36" t="str">
        <f t="shared" si="30"/>
        <v/>
      </c>
    </row>
    <row r="795" spans="11:12" ht="15" customHeight="1" x14ac:dyDescent="0.2">
      <c r="K795" s="36" t="str">
        <f t="shared" si="29"/>
        <v/>
      </c>
      <c r="L795" s="36" t="str">
        <f t="shared" si="30"/>
        <v/>
      </c>
    </row>
    <row r="796" spans="11:12" ht="15" customHeight="1" x14ac:dyDescent="0.2">
      <c r="K796" s="36" t="str">
        <f t="shared" si="29"/>
        <v/>
      </c>
      <c r="L796" s="36" t="str">
        <f t="shared" si="30"/>
        <v/>
      </c>
    </row>
    <row r="797" spans="11:12" ht="15" customHeight="1" x14ac:dyDescent="0.2">
      <c r="K797" s="36" t="str">
        <f t="shared" si="29"/>
        <v/>
      </c>
      <c r="L797" s="36" t="str">
        <f t="shared" si="30"/>
        <v/>
      </c>
    </row>
    <row r="798" spans="11:12" ht="15" customHeight="1" x14ac:dyDescent="0.2">
      <c r="K798" s="36" t="str">
        <f t="shared" si="29"/>
        <v/>
      </c>
      <c r="L798" s="36" t="str">
        <f t="shared" si="30"/>
        <v/>
      </c>
    </row>
    <row r="799" spans="11:12" ht="15" customHeight="1" x14ac:dyDescent="0.2">
      <c r="K799" s="36" t="str">
        <f t="shared" si="29"/>
        <v/>
      </c>
      <c r="L799" s="36" t="str">
        <f t="shared" si="30"/>
        <v/>
      </c>
    </row>
    <row r="800" spans="11:12" ht="15" customHeight="1" x14ac:dyDescent="0.2">
      <c r="K800" s="36" t="str">
        <f t="shared" si="29"/>
        <v/>
      </c>
      <c r="L800" s="36" t="str">
        <f t="shared" si="30"/>
        <v/>
      </c>
    </row>
    <row r="801" spans="11:12" ht="15" customHeight="1" x14ac:dyDescent="0.2">
      <c r="K801" s="36" t="str">
        <f t="shared" si="29"/>
        <v/>
      </c>
      <c r="L801" s="36" t="str">
        <f t="shared" si="30"/>
        <v/>
      </c>
    </row>
    <row r="802" spans="11:12" ht="15" customHeight="1" x14ac:dyDescent="0.2">
      <c r="K802" s="36" t="str">
        <f t="shared" si="29"/>
        <v/>
      </c>
      <c r="L802" s="36" t="str">
        <f t="shared" si="30"/>
        <v/>
      </c>
    </row>
    <row r="803" spans="11:12" ht="15" customHeight="1" x14ac:dyDescent="0.2">
      <c r="K803" s="36" t="str">
        <f t="shared" si="29"/>
        <v/>
      </c>
      <c r="L803" s="36" t="str">
        <f t="shared" si="30"/>
        <v/>
      </c>
    </row>
    <row r="804" spans="11:12" ht="15" customHeight="1" x14ac:dyDescent="0.2">
      <c r="K804" s="36" t="str">
        <f t="shared" si="29"/>
        <v/>
      </c>
      <c r="L804" s="36" t="str">
        <f t="shared" si="30"/>
        <v/>
      </c>
    </row>
    <row r="805" spans="11:12" ht="15" customHeight="1" x14ac:dyDescent="0.2">
      <c r="K805" s="36" t="str">
        <f t="shared" si="29"/>
        <v/>
      </c>
      <c r="L805" s="36" t="str">
        <f t="shared" si="30"/>
        <v/>
      </c>
    </row>
    <row r="806" spans="11:12" ht="15" customHeight="1" x14ac:dyDescent="0.2">
      <c r="K806" s="36" t="str">
        <f t="shared" ref="K806:K869" si="31">IF(ISNUMBER(J806),G806/$J806,"")</f>
        <v/>
      </c>
      <c r="L806" s="36" t="str">
        <f t="shared" ref="L806:L869" si="32">IF(ISNUMBER(K806),H806/$J806,"")</f>
        <v/>
      </c>
    </row>
    <row r="807" spans="11:12" ht="15" customHeight="1" x14ac:dyDescent="0.2">
      <c r="K807" s="36" t="str">
        <f t="shared" si="31"/>
        <v/>
      </c>
      <c r="L807" s="36" t="str">
        <f t="shared" si="32"/>
        <v/>
      </c>
    </row>
    <row r="808" spans="11:12" ht="15" customHeight="1" x14ac:dyDescent="0.2">
      <c r="K808" s="36" t="str">
        <f t="shared" si="31"/>
        <v/>
      </c>
      <c r="L808" s="36" t="str">
        <f t="shared" si="32"/>
        <v/>
      </c>
    </row>
    <row r="809" spans="11:12" ht="15" customHeight="1" x14ac:dyDescent="0.2">
      <c r="K809" s="36" t="str">
        <f t="shared" si="31"/>
        <v/>
      </c>
      <c r="L809" s="36" t="str">
        <f t="shared" si="32"/>
        <v/>
      </c>
    </row>
    <row r="810" spans="11:12" ht="15" customHeight="1" x14ac:dyDescent="0.2">
      <c r="K810" s="36" t="str">
        <f t="shared" si="31"/>
        <v/>
      </c>
      <c r="L810" s="36" t="str">
        <f t="shared" si="32"/>
        <v/>
      </c>
    </row>
    <row r="811" spans="11:12" ht="15" customHeight="1" x14ac:dyDescent="0.2">
      <c r="K811" s="36" t="str">
        <f t="shared" si="31"/>
        <v/>
      </c>
      <c r="L811" s="36" t="str">
        <f t="shared" si="32"/>
        <v/>
      </c>
    </row>
    <row r="812" spans="11:12" ht="15" customHeight="1" x14ac:dyDescent="0.2">
      <c r="K812" s="36" t="str">
        <f t="shared" si="31"/>
        <v/>
      </c>
      <c r="L812" s="36" t="str">
        <f t="shared" si="32"/>
        <v/>
      </c>
    </row>
    <row r="813" spans="11:12" ht="15" customHeight="1" x14ac:dyDescent="0.2">
      <c r="K813" s="36" t="str">
        <f t="shared" si="31"/>
        <v/>
      </c>
      <c r="L813" s="36" t="str">
        <f t="shared" si="32"/>
        <v/>
      </c>
    </row>
    <row r="814" spans="11:12" ht="15" customHeight="1" x14ac:dyDescent="0.2">
      <c r="K814" s="36" t="str">
        <f t="shared" si="31"/>
        <v/>
      </c>
      <c r="L814" s="36" t="str">
        <f t="shared" si="32"/>
        <v/>
      </c>
    </row>
    <row r="815" spans="11:12" ht="15" customHeight="1" x14ac:dyDescent="0.2">
      <c r="K815" s="36" t="str">
        <f t="shared" si="31"/>
        <v/>
      </c>
      <c r="L815" s="36" t="str">
        <f t="shared" si="32"/>
        <v/>
      </c>
    </row>
    <row r="816" spans="11:12" ht="15" customHeight="1" x14ac:dyDescent="0.2">
      <c r="K816" s="36" t="str">
        <f t="shared" si="31"/>
        <v/>
      </c>
      <c r="L816" s="36" t="str">
        <f t="shared" si="32"/>
        <v/>
      </c>
    </row>
    <row r="817" spans="11:12" ht="15" customHeight="1" x14ac:dyDescent="0.2">
      <c r="K817" s="36" t="str">
        <f t="shared" si="31"/>
        <v/>
      </c>
      <c r="L817" s="36" t="str">
        <f t="shared" si="32"/>
        <v/>
      </c>
    </row>
    <row r="818" spans="11:12" ht="15" customHeight="1" x14ac:dyDescent="0.2">
      <c r="K818" s="36" t="str">
        <f t="shared" si="31"/>
        <v/>
      </c>
      <c r="L818" s="36" t="str">
        <f t="shared" si="32"/>
        <v/>
      </c>
    </row>
    <row r="819" spans="11:12" ht="15" customHeight="1" x14ac:dyDescent="0.2">
      <c r="K819" s="36" t="str">
        <f t="shared" si="31"/>
        <v/>
      </c>
      <c r="L819" s="36" t="str">
        <f t="shared" si="32"/>
        <v/>
      </c>
    </row>
    <row r="820" spans="11:12" ht="15" customHeight="1" x14ac:dyDescent="0.2">
      <c r="K820" s="36" t="str">
        <f t="shared" si="31"/>
        <v/>
      </c>
      <c r="L820" s="36" t="str">
        <f t="shared" si="32"/>
        <v/>
      </c>
    </row>
    <row r="821" spans="11:12" ht="15" customHeight="1" x14ac:dyDescent="0.2">
      <c r="K821" s="36" t="str">
        <f t="shared" si="31"/>
        <v/>
      </c>
      <c r="L821" s="36" t="str">
        <f t="shared" si="32"/>
        <v/>
      </c>
    </row>
    <row r="822" spans="11:12" ht="15" customHeight="1" x14ac:dyDescent="0.2">
      <c r="K822" s="36" t="str">
        <f t="shared" si="31"/>
        <v/>
      </c>
      <c r="L822" s="36" t="str">
        <f t="shared" si="32"/>
        <v/>
      </c>
    </row>
    <row r="823" spans="11:12" ht="15" customHeight="1" x14ac:dyDescent="0.2">
      <c r="K823" s="36" t="str">
        <f t="shared" si="31"/>
        <v/>
      </c>
      <c r="L823" s="36" t="str">
        <f t="shared" si="32"/>
        <v/>
      </c>
    </row>
    <row r="824" spans="11:12" ht="15" customHeight="1" x14ac:dyDescent="0.2">
      <c r="K824" s="36" t="str">
        <f t="shared" si="31"/>
        <v/>
      </c>
      <c r="L824" s="36" t="str">
        <f t="shared" si="32"/>
        <v/>
      </c>
    </row>
    <row r="825" spans="11:12" ht="15" customHeight="1" x14ac:dyDescent="0.2">
      <c r="K825" s="36" t="str">
        <f t="shared" si="31"/>
        <v/>
      </c>
      <c r="L825" s="36" t="str">
        <f t="shared" si="32"/>
        <v/>
      </c>
    </row>
    <row r="826" spans="11:12" ht="15" customHeight="1" x14ac:dyDescent="0.2">
      <c r="K826" s="36" t="str">
        <f t="shared" si="31"/>
        <v/>
      </c>
      <c r="L826" s="36" t="str">
        <f t="shared" si="32"/>
        <v/>
      </c>
    </row>
    <row r="827" spans="11:12" ht="15" customHeight="1" x14ac:dyDescent="0.2">
      <c r="K827" s="36" t="str">
        <f t="shared" si="31"/>
        <v/>
      </c>
      <c r="L827" s="36" t="str">
        <f t="shared" si="32"/>
        <v/>
      </c>
    </row>
    <row r="828" spans="11:12" ht="15" customHeight="1" x14ac:dyDescent="0.2">
      <c r="K828" s="36" t="str">
        <f t="shared" si="31"/>
        <v/>
      </c>
      <c r="L828" s="36" t="str">
        <f t="shared" si="32"/>
        <v/>
      </c>
    </row>
    <row r="829" spans="11:12" ht="15" customHeight="1" x14ac:dyDescent="0.2">
      <c r="K829" s="36" t="str">
        <f t="shared" si="31"/>
        <v/>
      </c>
      <c r="L829" s="36" t="str">
        <f t="shared" si="32"/>
        <v/>
      </c>
    </row>
    <row r="830" spans="11:12" ht="15" customHeight="1" x14ac:dyDescent="0.2">
      <c r="K830" s="36" t="str">
        <f t="shared" si="31"/>
        <v/>
      </c>
      <c r="L830" s="36" t="str">
        <f t="shared" si="32"/>
        <v/>
      </c>
    </row>
    <row r="831" spans="11:12" ht="15" customHeight="1" x14ac:dyDescent="0.2">
      <c r="K831" s="36" t="str">
        <f t="shared" si="31"/>
        <v/>
      </c>
      <c r="L831" s="36" t="str">
        <f t="shared" si="32"/>
        <v/>
      </c>
    </row>
    <row r="832" spans="11:12" ht="15" customHeight="1" x14ac:dyDescent="0.2">
      <c r="K832" s="36" t="str">
        <f t="shared" si="31"/>
        <v/>
      </c>
      <c r="L832" s="36" t="str">
        <f t="shared" si="32"/>
        <v/>
      </c>
    </row>
    <row r="833" spans="11:12" ht="15" customHeight="1" x14ac:dyDescent="0.2">
      <c r="K833" s="36" t="str">
        <f t="shared" si="31"/>
        <v/>
      </c>
      <c r="L833" s="36" t="str">
        <f t="shared" si="32"/>
        <v/>
      </c>
    </row>
    <row r="834" spans="11:12" ht="15" customHeight="1" x14ac:dyDescent="0.2">
      <c r="K834" s="36" t="str">
        <f t="shared" si="31"/>
        <v/>
      </c>
      <c r="L834" s="36" t="str">
        <f t="shared" si="32"/>
        <v/>
      </c>
    </row>
    <row r="835" spans="11:12" ht="15" customHeight="1" x14ac:dyDescent="0.2">
      <c r="K835" s="36" t="str">
        <f t="shared" si="31"/>
        <v/>
      </c>
      <c r="L835" s="36" t="str">
        <f t="shared" si="32"/>
        <v/>
      </c>
    </row>
    <row r="836" spans="11:12" ht="15" customHeight="1" x14ac:dyDescent="0.2">
      <c r="K836" s="36" t="str">
        <f t="shared" si="31"/>
        <v/>
      </c>
      <c r="L836" s="36" t="str">
        <f t="shared" si="32"/>
        <v/>
      </c>
    </row>
    <row r="837" spans="11:12" ht="15" customHeight="1" x14ac:dyDescent="0.2">
      <c r="K837" s="36" t="str">
        <f t="shared" si="31"/>
        <v/>
      </c>
      <c r="L837" s="36" t="str">
        <f t="shared" si="32"/>
        <v/>
      </c>
    </row>
    <row r="838" spans="11:12" ht="15" customHeight="1" x14ac:dyDescent="0.2">
      <c r="K838" s="36" t="str">
        <f t="shared" si="31"/>
        <v/>
      </c>
      <c r="L838" s="36" t="str">
        <f t="shared" si="32"/>
        <v/>
      </c>
    </row>
    <row r="839" spans="11:12" ht="15" customHeight="1" x14ac:dyDescent="0.2">
      <c r="K839" s="36" t="str">
        <f t="shared" si="31"/>
        <v/>
      </c>
      <c r="L839" s="36" t="str">
        <f t="shared" si="32"/>
        <v/>
      </c>
    </row>
    <row r="840" spans="11:12" ht="15" customHeight="1" x14ac:dyDescent="0.2">
      <c r="K840" s="36" t="str">
        <f t="shared" si="31"/>
        <v/>
      </c>
      <c r="L840" s="36" t="str">
        <f t="shared" si="32"/>
        <v/>
      </c>
    </row>
    <row r="841" spans="11:12" ht="15" customHeight="1" x14ac:dyDescent="0.2">
      <c r="K841" s="36" t="str">
        <f t="shared" si="31"/>
        <v/>
      </c>
      <c r="L841" s="36" t="str">
        <f t="shared" si="32"/>
        <v/>
      </c>
    </row>
    <row r="842" spans="11:12" ht="15" customHeight="1" x14ac:dyDescent="0.2">
      <c r="K842" s="36" t="str">
        <f t="shared" si="31"/>
        <v/>
      </c>
      <c r="L842" s="36" t="str">
        <f t="shared" si="32"/>
        <v/>
      </c>
    </row>
    <row r="843" spans="11:12" ht="15" customHeight="1" x14ac:dyDescent="0.2">
      <c r="K843" s="36" t="str">
        <f t="shared" si="31"/>
        <v/>
      </c>
      <c r="L843" s="36" t="str">
        <f t="shared" si="32"/>
        <v/>
      </c>
    </row>
    <row r="844" spans="11:12" ht="15" customHeight="1" x14ac:dyDescent="0.2">
      <c r="K844" s="36" t="str">
        <f t="shared" si="31"/>
        <v/>
      </c>
      <c r="L844" s="36" t="str">
        <f t="shared" si="32"/>
        <v/>
      </c>
    </row>
    <row r="845" spans="11:12" ht="15" customHeight="1" x14ac:dyDescent="0.2">
      <c r="K845" s="36" t="str">
        <f t="shared" si="31"/>
        <v/>
      </c>
      <c r="L845" s="36" t="str">
        <f t="shared" si="32"/>
        <v/>
      </c>
    </row>
    <row r="846" spans="11:12" ht="15" customHeight="1" x14ac:dyDescent="0.2">
      <c r="K846" s="36" t="str">
        <f t="shared" si="31"/>
        <v/>
      </c>
      <c r="L846" s="36" t="str">
        <f t="shared" si="32"/>
        <v/>
      </c>
    </row>
    <row r="847" spans="11:12" ht="15" customHeight="1" x14ac:dyDescent="0.2">
      <c r="K847" s="36" t="str">
        <f t="shared" si="31"/>
        <v/>
      </c>
      <c r="L847" s="36" t="str">
        <f t="shared" si="32"/>
        <v/>
      </c>
    </row>
    <row r="848" spans="11:12" ht="15" customHeight="1" x14ac:dyDescent="0.2">
      <c r="K848" s="36" t="str">
        <f t="shared" si="31"/>
        <v/>
      </c>
      <c r="L848" s="36" t="str">
        <f t="shared" si="32"/>
        <v/>
      </c>
    </row>
    <row r="849" spans="11:12" ht="15" customHeight="1" x14ac:dyDescent="0.2">
      <c r="K849" s="36" t="str">
        <f t="shared" si="31"/>
        <v/>
      </c>
      <c r="L849" s="36" t="str">
        <f t="shared" si="32"/>
        <v/>
      </c>
    </row>
    <row r="850" spans="11:12" ht="15" customHeight="1" x14ac:dyDescent="0.2">
      <c r="K850" s="36" t="str">
        <f t="shared" si="31"/>
        <v/>
      </c>
      <c r="L850" s="36" t="str">
        <f t="shared" si="32"/>
        <v/>
      </c>
    </row>
    <row r="851" spans="11:12" ht="15" customHeight="1" x14ac:dyDescent="0.2">
      <c r="K851" s="36" t="str">
        <f t="shared" si="31"/>
        <v/>
      </c>
      <c r="L851" s="36" t="str">
        <f t="shared" si="32"/>
        <v/>
      </c>
    </row>
    <row r="852" spans="11:12" ht="15" customHeight="1" x14ac:dyDescent="0.2">
      <c r="K852" s="36" t="str">
        <f t="shared" si="31"/>
        <v/>
      </c>
      <c r="L852" s="36" t="str">
        <f t="shared" si="32"/>
        <v/>
      </c>
    </row>
    <row r="853" spans="11:12" ht="15" customHeight="1" x14ac:dyDescent="0.2">
      <c r="K853" s="36" t="str">
        <f t="shared" si="31"/>
        <v/>
      </c>
      <c r="L853" s="36" t="str">
        <f t="shared" si="32"/>
        <v/>
      </c>
    </row>
    <row r="854" spans="11:12" ht="15" customHeight="1" x14ac:dyDescent="0.2">
      <c r="K854" s="36" t="str">
        <f t="shared" si="31"/>
        <v/>
      </c>
      <c r="L854" s="36" t="str">
        <f t="shared" si="32"/>
        <v/>
      </c>
    </row>
    <row r="855" spans="11:12" ht="15" customHeight="1" x14ac:dyDescent="0.2">
      <c r="K855" s="36" t="str">
        <f t="shared" si="31"/>
        <v/>
      </c>
      <c r="L855" s="36" t="str">
        <f t="shared" si="32"/>
        <v/>
      </c>
    </row>
    <row r="856" spans="11:12" ht="15" customHeight="1" x14ac:dyDescent="0.2">
      <c r="K856" s="36" t="str">
        <f t="shared" si="31"/>
        <v/>
      </c>
      <c r="L856" s="36" t="str">
        <f t="shared" si="32"/>
        <v/>
      </c>
    </row>
    <row r="857" spans="11:12" ht="15" customHeight="1" x14ac:dyDescent="0.2">
      <c r="K857" s="36" t="str">
        <f t="shared" si="31"/>
        <v/>
      </c>
      <c r="L857" s="36" t="str">
        <f t="shared" si="32"/>
        <v/>
      </c>
    </row>
    <row r="858" spans="11:12" ht="15" customHeight="1" x14ac:dyDescent="0.2">
      <c r="K858" s="36" t="str">
        <f t="shared" si="31"/>
        <v/>
      </c>
      <c r="L858" s="36" t="str">
        <f t="shared" si="32"/>
        <v/>
      </c>
    </row>
    <row r="859" spans="11:12" ht="15" customHeight="1" x14ac:dyDescent="0.2">
      <c r="K859" s="36" t="str">
        <f t="shared" si="31"/>
        <v/>
      </c>
      <c r="L859" s="36" t="str">
        <f t="shared" si="32"/>
        <v/>
      </c>
    </row>
    <row r="860" spans="11:12" ht="15" customHeight="1" x14ac:dyDescent="0.2">
      <c r="K860" s="36" t="str">
        <f t="shared" si="31"/>
        <v/>
      </c>
      <c r="L860" s="36" t="str">
        <f t="shared" si="32"/>
        <v/>
      </c>
    </row>
    <row r="861" spans="11:12" ht="15" customHeight="1" x14ac:dyDescent="0.2">
      <c r="K861" s="36" t="str">
        <f t="shared" si="31"/>
        <v/>
      </c>
      <c r="L861" s="36" t="str">
        <f t="shared" si="32"/>
        <v/>
      </c>
    </row>
    <row r="862" spans="11:12" ht="15" customHeight="1" x14ac:dyDescent="0.2">
      <c r="K862" s="36" t="str">
        <f t="shared" si="31"/>
        <v/>
      </c>
      <c r="L862" s="36" t="str">
        <f t="shared" si="32"/>
        <v/>
      </c>
    </row>
    <row r="863" spans="11:12" ht="15" customHeight="1" x14ac:dyDescent="0.2">
      <c r="K863" s="36" t="str">
        <f t="shared" si="31"/>
        <v/>
      </c>
      <c r="L863" s="36" t="str">
        <f t="shared" si="32"/>
        <v/>
      </c>
    </row>
    <row r="864" spans="11:12" ht="15" customHeight="1" x14ac:dyDescent="0.2">
      <c r="K864" s="36" t="str">
        <f t="shared" si="31"/>
        <v/>
      </c>
      <c r="L864" s="36" t="str">
        <f t="shared" si="32"/>
        <v/>
      </c>
    </row>
    <row r="865" spans="11:12" ht="15" customHeight="1" x14ac:dyDescent="0.2">
      <c r="K865" s="36" t="str">
        <f t="shared" si="31"/>
        <v/>
      </c>
      <c r="L865" s="36" t="str">
        <f t="shared" si="32"/>
        <v/>
      </c>
    </row>
    <row r="866" spans="11:12" ht="15" customHeight="1" x14ac:dyDescent="0.2">
      <c r="K866" s="36" t="str">
        <f t="shared" si="31"/>
        <v/>
      </c>
      <c r="L866" s="36" t="str">
        <f t="shared" si="32"/>
        <v/>
      </c>
    </row>
    <row r="867" spans="11:12" ht="15" customHeight="1" x14ac:dyDescent="0.2">
      <c r="K867" s="36" t="str">
        <f t="shared" si="31"/>
        <v/>
      </c>
      <c r="L867" s="36" t="str">
        <f t="shared" si="32"/>
        <v/>
      </c>
    </row>
    <row r="868" spans="11:12" ht="15" customHeight="1" x14ac:dyDescent="0.2">
      <c r="K868" s="36" t="str">
        <f t="shared" si="31"/>
        <v/>
      </c>
      <c r="L868" s="36" t="str">
        <f t="shared" si="32"/>
        <v/>
      </c>
    </row>
    <row r="869" spans="11:12" ht="15" customHeight="1" x14ac:dyDescent="0.2">
      <c r="K869" s="36" t="str">
        <f t="shared" si="31"/>
        <v/>
      </c>
      <c r="L869" s="36" t="str">
        <f t="shared" si="32"/>
        <v/>
      </c>
    </row>
    <row r="870" spans="11:12" ht="15" customHeight="1" x14ac:dyDescent="0.2">
      <c r="K870" s="36" t="str">
        <f t="shared" ref="K870:K933" si="33">IF(ISNUMBER(J870),G870/$J870,"")</f>
        <v/>
      </c>
      <c r="L870" s="36" t="str">
        <f t="shared" ref="L870:L933" si="34">IF(ISNUMBER(K870),H870/$J870,"")</f>
        <v/>
      </c>
    </row>
    <row r="871" spans="11:12" ht="15" customHeight="1" x14ac:dyDescent="0.2">
      <c r="K871" s="36" t="str">
        <f t="shared" si="33"/>
        <v/>
      </c>
      <c r="L871" s="36" t="str">
        <f t="shared" si="34"/>
        <v/>
      </c>
    </row>
    <row r="872" spans="11:12" ht="15" customHeight="1" x14ac:dyDescent="0.2">
      <c r="K872" s="36" t="str">
        <f t="shared" si="33"/>
        <v/>
      </c>
      <c r="L872" s="36" t="str">
        <f t="shared" si="34"/>
        <v/>
      </c>
    </row>
    <row r="873" spans="11:12" ht="15" customHeight="1" x14ac:dyDescent="0.2">
      <c r="K873" s="36" t="str">
        <f t="shared" si="33"/>
        <v/>
      </c>
      <c r="L873" s="36" t="str">
        <f t="shared" si="34"/>
        <v/>
      </c>
    </row>
    <row r="874" spans="11:12" ht="15" customHeight="1" x14ac:dyDescent="0.2">
      <c r="K874" s="36" t="str">
        <f t="shared" si="33"/>
        <v/>
      </c>
      <c r="L874" s="36" t="str">
        <f t="shared" si="34"/>
        <v/>
      </c>
    </row>
    <row r="875" spans="11:12" ht="15" customHeight="1" x14ac:dyDescent="0.2">
      <c r="K875" s="36" t="str">
        <f t="shared" si="33"/>
        <v/>
      </c>
      <c r="L875" s="36" t="str">
        <f t="shared" si="34"/>
        <v/>
      </c>
    </row>
    <row r="876" spans="11:12" ht="15" customHeight="1" x14ac:dyDescent="0.2">
      <c r="K876" s="36" t="str">
        <f t="shared" si="33"/>
        <v/>
      </c>
      <c r="L876" s="36" t="str">
        <f t="shared" si="34"/>
        <v/>
      </c>
    </row>
    <row r="877" spans="11:12" ht="15" customHeight="1" x14ac:dyDescent="0.2">
      <c r="K877" s="36" t="str">
        <f t="shared" si="33"/>
        <v/>
      </c>
      <c r="L877" s="36" t="str">
        <f t="shared" si="34"/>
        <v/>
      </c>
    </row>
    <row r="878" spans="11:12" ht="15" customHeight="1" x14ac:dyDescent="0.2">
      <c r="K878" s="36" t="str">
        <f t="shared" si="33"/>
        <v/>
      </c>
      <c r="L878" s="36" t="str">
        <f t="shared" si="34"/>
        <v/>
      </c>
    </row>
    <row r="879" spans="11:12" ht="15" customHeight="1" x14ac:dyDescent="0.2">
      <c r="K879" s="36" t="str">
        <f t="shared" si="33"/>
        <v/>
      </c>
      <c r="L879" s="36" t="str">
        <f t="shared" si="34"/>
        <v/>
      </c>
    </row>
    <row r="880" spans="11:12" ht="15" customHeight="1" x14ac:dyDescent="0.2">
      <c r="K880" s="36" t="str">
        <f t="shared" si="33"/>
        <v/>
      </c>
      <c r="L880" s="36" t="str">
        <f t="shared" si="34"/>
        <v/>
      </c>
    </row>
    <row r="881" spans="11:12" ht="15" customHeight="1" x14ac:dyDescent="0.2">
      <c r="K881" s="36" t="str">
        <f t="shared" si="33"/>
        <v/>
      </c>
      <c r="L881" s="36" t="str">
        <f t="shared" si="34"/>
        <v/>
      </c>
    </row>
    <row r="882" spans="11:12" ht="15" customHeight="1" x14ac:dyDescent="0.2">
      <c r="K882" s="36" t="str">
        <f t="shared" si="33"/>
        <v/>
      </c>
      <c r="L882" s="36" t="str">
        <f t="shared" si="34"/>
        <v/>
      </c>
    </row>
    <row r="883" spans="11:12" ht="15" customHeight="1" x14ac:dyDescent="0.2">
      <c r="K883" s="36" t="str">
        <f t="shared" si="33"/>
        <v/>
      </c>
      <c r="L883" s="36" t="str">
        <f t="shared" si="34"/>
        <v/>
      </c>
    </row>
    <row r="884" spans="11:12" ht="15" customHeight="1" x14ac:dyDescent="0.2">
      <c r="K884" s="36" t="str">
        <f t="shared" si="33"/>
        <v/>
      </c>
      <c r="L884" s="36" t="str">
        <f t="shared" si="34"/>
        <v/>
      </c>
    </row>
    <row r="885" spans="11:12" ht="15" customHeight="1" x14ac:dyDescent="0.2">
      <c r="K885" s="36" t="str">
        <f t="shared" si="33"/>
        <v/>
      </c>
      <c r="L885" s="36" t="str">
        <f t="shared" si="34"/>
        <v/>
      </c>
    </row>
    <row r="886" spans="11:12" ht="15" customHeight="1" x14ac:dyDescent="0.2">
      <c r="K886" s="36" t="str">
        <f t="shared" si="33"/>
        <v/>
      </c>
      <c r="L886" s="36" t="str">
        <f t="shared" si="34"/>
        <v/>
      </c>
    </row>
    <row r="887" spans="11:12" ht="15" customHeight="1" x14ac:dyDescent="0.2">
      <c r="K887" s="36" t="str">
        <f t="shared" si="33"/>
        <v/>
      </c>
      <c r="L887" s="36" t="str">
        <f t="shared" si="34"/>
        <v/>
      </c>
    </row>
    <row r="888" spans="11:12" ht="15" customHeight="1" x14ac:dyDescent="0.2">
      <c r="K888" s="36" t="str">
        <f t="shared" si="33"/>
        <v/>
      </c>
      <c r="L888" s="36" t="str">
        <f t="shared" si="34"/>
        <v/>
      </c>
    </row>
    <row r="889" spans="11:12" ht="15" customHeight="1" x14ac:dyDescent="0.2">
      <c r="K889" s="36" t="str">
        <f t="shared" si="33"/>
        <v/>
      </c>
      <c r="L889" s="36" t="str">
        <f t="shared" si="34"/>
        <v/>
      </c>
    </row>
    <row r="890" spans="11:12" ht="15" customHeight="1" x14ac:dyDescent="0.2">
      <c r="K890" s="36" t="str">
        <f t="shared" si="33"/>
        <v/>
      </c>
      <c r="L890" s="36" t="str">
        <f t="shared" si="34"/>
        <v/>
      </c>
    </row>
    <row r="891" spans="11:12" ht="15" customHeight="1" x14ac:dyDescent="0.2">
      <c r="K891" s="36" t="str">
        <f t="shared" si="33"/>
        <v/>
      </c>
      <c r="L891" s="36" t="str">
        <f t="shared" si="34"/>
        <v/>
      </c>
    </row>
    <row r="892" spans="11:12" ht="15" customHeight="1" x14ac:dyDescent="0.2">
      <c r="K892" s="36" t="str">
        <f t="shared" si="33"/>
        <v/>
      </c>
      <c r="L892" s="36" t="str">
        <f t="shared" si="34"/>
        <v/>
      </c>
    </row>
    <row r="893" spans="11:12" ht="15" customHeight="1" x14ac:dyDescent="0.2">
      <c r="K893" s="36" t="str">
        <f t="shared" si="33"/>
        <v/>
      </c>
      <c r="L893" s="36" t="str">
        <f t="shared" si="34"/>
        <v/>
      </c>
    </row>
    <row r="894" spans="11:12" ht="15" customHeight="1" x14ac:dyDescent="0.2">
      <c r="K894" s="36" t="str">
        <f t="shared" si="33"/>
        <v/>
      </c>
      <c r="L894" s="36" t="str">
        <f t="shared" si="34"/>
        <v/>
      </c>
    </row>
    <row r="895" spans="11:12" ht="15" customHeight="1" x14ac:dyDescent="0.2">
      <c r="K895" s="36" t="str">
        <f t="shared" si="33"/>
        <v/>
      </c>
      <c r="L895" s="36" t="str">
        <f t="shared" si="34"/>
        <v/>
      </c>
    </row>
    <row r="896" spans="11:12" ht="15" customHeight="1" x14ac:dyDescent="0.2">
      <c r="K896" s="36" t="str">
        <f t="shared" si="33"/>
        <v/>
      </c>
      <c r="L896" s="36" t="str">
        <f t="shared" si="34"/>
        <v/>
      </c>
    </row>
    <row r="897" spans="11:12" ht="15" customHeight="1" x14ac:dyDescent="0.2">
      <c r="K897" s="36" t="str">
        <f t="shared" si="33"/>
        <v/>
      </c>
      <c r="L897" s="36" t="str">
        <f t="shared" si="34"/>
        <v/>
      </c>
    </row>
    <row r="898" spans="11:12" ht="15" customHeight="1" x14ac:dyDescent="0.2">
      <c r="K898" s="36" t="str">
        <f t="shared" si="33"/>
        <v/>
      </c>
      <c r="L898" s="36" t="str">
        <f t="shared" si="34"/>
        <v/>
      </c>
    </row>
    <row r="899" spans="11:12" ht="15" customHeight="1" x14ac:dyDescent="0.2">
      <c r="K899" s="36" t="str">
        <f t="shared" si="33"/>
        <v/>
      </c>
      <c r="L899" s="36" t="str">
        <f t="shared" si="34"/>
        <v/>
      </c>
    </row>
    <row r="900" spans="11:12" ht="15" customHeight="1" x14ac:dyDescent="0.2">
      <c r="K900" s="36" t="str">
        <f t="shared" si="33"/>
        <v/>
      </c>
      <c r="L900" s="36" t="str">
        <f t="shared" si="34"/>
        <v/>
      </c>
    </row>
    <row r="901" spans="11:12" ht="15" customHeight="1" x14ac:dyDescent="0.2">
      <c r="K901" s="36" t="str">
        <f t="shared" si="33"/>
        <v/>
      </c>
      <c r="L901" s="36" t="str">
        <f t="shared" si="34"/>
        <v/>
      </c>
    </row>
    <row r="902" spans="11:12" ht="15" customHeight="1" x14ac:dyDescent="0.2">
      <c r="K902" s="36" t="str">
        <f t="shared" si="33"/>
        <v/>
      </c>
      <c r="L902" s="36" t="str">
        <f t="shared" si="34"/>
        <v/>
      </c>
    </row>
    <row r="903" spans="11:12" ht="15" customHeight="1" x14ac:dyDescent="0.2">
      <c r="K903" s="36" t="str">
        <f t="shared" si="33"/>
        <v/>
      </c>
      <c r="L903" s="36" t="str">
        <f t="shared" si="34"/>
        <v/>
      </c>
    </row>
    <row r="904" spans="11:12" ht="15" customHeight="1" x14ac:dyDescent="0.2">
      <c r="K904" s="36" t="str">
        <f t="shared" si="33"/>
        <v/>
      </c>
      <c r="L904" s="36" t="str">
        <f t="shared" si="34"/>
        <v/>
      </c>
    </row>
    <row r="905" spans="11:12" ht="15" customHeight="1" x14ac:dyDescent="0.2">
      <c r="K905" s="36" t="str">
        <f t="shared" si="33"/>
        <v/>
      </c>
      <c r="L905" s="36" t="str">
        <f t="shared" si="34"/>
        <v/>
      </c>
    </row>
    <row r="906" spans="11:12" ht="15" customHeight="1" x14ac:dyDescent="0.2">
      <c r="K906" s="36" t="str">
        <f t="shared" si="33"/>
        <v/>
      </c>
      <c r="L906" s="36" t="str">
        <f t="shared" si="34"/>
        <v/>
      </c>
    </row>
    <row r="907" spans="11:12" ht="15" customHeight="1" x14ac:dyDescent="0.2">
      <c r="K907" s="36" t="str">
        <f t="shared" si="33"/>
        <v/>
      </c>
      <c r="L907" s="36" t="str">
        <f t="shared" si="34"/>
        <v/>
      </c>
    </row>
    <row r="908" spans="11:12" ht="15" customHeight="1" x14ac:dyDescent="0.2">
      <c r="K908" s="36" t="str">
        <f t="shared" si="33"/>
        <v/>
      </c>
      <c r="L908" s="36" t="str">
        <f t="shared" si="34"/>
        <v/>
      </c>
    </row>
    <row r="909" spans="11:12" ht="15" customHeight="1" x14ac:dyDescent="0.2">
      <c r="K909" s="36" t="str">
        <f t="shared" si="33"/>
        <v/>
      </c>
      <c r="L909" s="36" t="str">
        <f t="shared" si="34"/>
        <v/>
      </c>
    </row>
    <row r="910" spans="11:12" ht="15" customHeight="1" x14ac:dyDescent="0.2">
      <c r="K910" s="36" t="str">
        <f t="shared" si="33"/>
        <v/>
      </c>
      <c r="L910" s="36" t="str">
        <f t="shared" si="34"/>
        <v/>
      </c>
    </row>
    <row r="911" spans="11:12" ht="15" customHeight="1" x14ac:dyDescent="0.2">
      <c r="K911" s="36" t="str">
        <f t="shared" si="33"/>
        <v/>
      </c>
      <c r="L911" s="36" t="str">
        <f t="shared" si="34"/>
        <v/>
      </c>
    </row>
    <row r="912" spans="11:12" ht="15" customHeight="1" x14ac:dyDescent="0.2">
      <c r="K912" s="36" t="str">
        <f t="shared" si="33"/>
        <v/>
      </c>
      <c r="L912" s="36" t="str">
        <f t="shared" si="34"/>
        <v/>
      </c>
    </row>
    <row r="913" spans="11:12" ht="15" customHeight="1" x14ac:dyDescent="0.2">
      <c r="K913" s="36" t="str">
        <f t="shared" si="33"/>
        <v/>
      </c>
      <c r="L913" s="36" t="str">
        <f t="shared" si="34"/>
        <v/>
      </c>
    </row>
    <row r="914" spans="11:12" ht="15" customHeight="1" x14ac:dyDescent="0.2">
      <c r="K914" s="36" t="str">
        <f t="shared" si="33"/>
        <v/>
      </c>
      <c r="L914" s="36" t="str">
        <f t="shared" si="34"/>
        <v/>
      </c>
    </row>
    <row r="915" spans="11:12" ht="15" customHeight="1" x14ac:dyDescent="0.2">
      <c r="K915" s="36" t="str">
        <f t="shared" si="33"/>
        <v/>
      </c>
      <c r="L915" s="36" t="str">
        <f t="shared" si="34"/>
        <v/>
      </c>
    </row>
    <row r="916" spans="11:12" ht="15" customHeight="1" x14ac:dyDescent="0.2">
      <c r="K916" s="36" t="str">
        <f t="shared" si="33"/>
        <v/>
      </c>
      <c r="L916" s="36" t="str">
        <f t="shared" si="34"/>
        <v/>
      </c>
    </row>
    <row r="917" spans="11:12" ht="15" customHeight="1" x14ac:dyDescent="0.2">
      <c r="K917" s="36" t="str">
        <f t="shared" si="33"/>
        <v/>
      </c>
      <c r="L917" s="36" t="str">
        <f t="shared" si="34"/>
        <v/>
      </c>
    </row>
    <row r="918" spans="11:12" ht="15" customHeight="1" x14ac:dyDescent="0.2">
      <c r="K918" s="36" t="str">
        <f t="shared" si="33"/>
        <v/>
      </c>
      <c r="L918" s="36" t="str">
        <f t="shared" si="34"/>
        <v/>
      </c>
    </row>
    <row r="919" spans="11:12" ht="15" customHeight="1" x14ac:dyDescent="0.2">
      <c r="K919" s="36" t="str">
        <f t="shared" si="33"/>
        <v/>
      </c>
      <c r="L919" s="36" t="str">
        <f t="shared" si="34"/>
        <v/>
      </c>
    </row>
    <row r="920" spans="11:12" ht="15" customHeight="1" x14ac:dyDescent="0.2">
      <c r="K920" s="36" t="str">
        <f t="shared" si="33"/>
        <v/>
      </c>
      <c r="L920" s="36" t="str">
        <f t="shared" si="34"/>
        <v/>
      </c>
    </row>
    <row r="921" spans="11:12" ht="15" customHeight="1" x14ac:dyDescent="0.2">
      <c r="K921" s="36" t="str">
        <f t="shared" si="33"/>
        <v/>
      </c>
      <c r="L921" s="36" t="str">
        <f t="shared" si="34"/>
        <v/>
      </c>
    </row>
    <row r="922" spans="11:12" ht="15" customHeight="1" x14ac:dyDescent="0.2">
      <c r="K922" s="36" t="str">
        <f t="shared" si="33"/>
        <v/>
      </c>
      <c r="L922" s="36" t="str">
        <f t="shared" si="34"/>
        <v/>
      </c>
    </row>
    <row r="923" spans="11:12" ht="15" customHeight="1" x14ac:dyDescent="0.2">
      <c r="K923" s="36" t="str">
        <f t="shared" si="33"/>
        <v/>
      </c>
      <c r="L923" s="36" t="str">
        <f t="shared" si="34"/>
        <v/>
      </c>
    </row>
    <row r="924" spans="11:12" ht="15" customHeight="1" x14ac:dyDescent="0.2">
      <c r="K924" s="36" t="str">
        <f t="shared" si="33"/>
        <v/>
      </c>
      <c r="L924" s="36" t="str">
        <f t="shared" si="34"/>
        <v/>
      </c>
    </row>
    <row r="925" spans="11:12" ht="15" customHeight="1" x14ac:dyDescent="0.2">
      <c r="K925" s="36" t="str">
        <f t="shared" si="33"/>
        <v/>
      </c>
      <c r="L925" s="36" t="str">
        <f t="shared" si="34"/>
        <v/>
      </c>
    </row>
    <row r="926" spans="11:12" ht="15" customHeight="1" x14ac:dyDescent="0.2">
      <c r="K926" s="36" t="str">
        <f t="shared" si="33"/>
        <v/>
      </c>
      <c r="L926" s="36" t="str">
        <f t="shared" si="34"/>
        <v/>
      </c>
    </row>
    <row r="927" spans="11:12" ht="15" customHeight="1" x14ac:dyDescent="0.2">
      <c r="K927" s="36" t="str">
        <f t="shared" si="33"/>
        <v/>
      </c>
      <c r="L927" s="36" t="str">
        <f t="shared" si="34"/>
        <v/>
      </c>
    </row>
    <row r="928" spans="11:12" ht="15" customHeight="1" x14ac:dyDescent="0.2">
      <c r="K928" s="36" t="str">
        <f t="shared" si="33"/>
        <v/>
      </c>
      <c r="L928" s="36" t="str">
        <f t="shared" si="34"/>
        <v/>
      </c>
    </row>
    <row r="929" spans="11:12" ht="15" customHeight="1" x14ac:dyDescent="0.2">
      <c r="K929" s="36" t="str">
        <f t="shared" si="33"/>
        <v/>
      </c>
      <c r="L929" s="36" t="str">
        <f t="shared" si="34"/>
        <v/>
      </c>
    </row>
    <row r="930" spans="11:12" ht="15" customHeight="1" x14ac:dyDescent="0.2">
      <c r="K930" s="36" t="str">
        <f t="shared" si="33"/>
        <v/>
      </c>
      <c r="L930" s="36" t="str">
        <f t="shared" si="34"/>
        <v/>
      </c>
    </row>
    <row r="931" spans="11:12" ht="15" customHeight="1" x14ac:dyDescent="0.2">
      <c r="K931" s="36" t="str">
        <f t="shared" si="33"/>
        <v/>
      </c>
      <c r="L931" s="36" t="str">
        <f t="shared" si="34"/>
        <v/>
      </c>
    </row>
    <row r="932" spans="11:12" ht="15" customHeight="1" x14ac:dyDescent="0.2">
      <c r="K932" s="36" t="str">
        <f t="shared" si="33"/>
        <v/>
      </c>
      <c r="L932" s="36" t="str">
        <f t="shared" si="34"/>
        <v/>
      </c>
    </row>
    <row r="933" spans="11:12" ht="15" customHeight="1" x14ac:dyDescent="0.2">
      <c r="K933" s="36" t="str">
        <f t="shared" si="33"/>
        <v/>
      </c>
      <c r="L933" s="36" t="str">
        <f t="shared" si="34"/>
        <v/>
      </c>
    </row>
    <row r="934" spans="11:12" ht="15" customHeight="1" x14ac:dyDescent="0.2">
      <c r="K934" s="36" t="str">
        <f t="shared" ref="K934:K997" si="35">IF(ISNUMBER(J934),G934/$J934,"")</f>
        <v/>
      </c>
      <c r="L934" s="36" t="str">
        <f t="shared" ref="L934:L997" si="36">IF(ISNUMBER(K934),H934/$J934,"")</f>
        <v/>
      </c>
    </row>
    <row r="935" spans="11:12" ht="15" customHeight="1" x14ac:dyDescent="0.2">
      <c r="K935" s="36" t="str">
        <f t="shared" si="35"/>
        <v/>
      </c>
      <c r="L935" s="36" t="str">
        <f t="shared" si="36"/>
        <v/>
      </c>
    </row>
    <row r="936" spans="11:12" ht="15" customHeight="1" x14ac:dyDescent="0.2">
      <c r="K936" s="36" t="str">
        <f t="shared" si="35"/>
        <v/>
      </c>
      <c r="L936" s="36" t="str">
        <f t="shared" si="36"/>
        <v/>
      </c>
    </row>
    <row r="937" spans="11:12" ht="15" customHeight="1" x14ac:dyDescent="0.2">
      <c r="K937" s="36" t="str">
        <f t="shared" si="35"/>
        <v/>
      </c>
      <c r="L937" s="36" t="str">
        <f t="shared" si="36"/>
        <v/>
      </c>
    </row>
    <row r="938" spans="11:12" ht="15" customHeight="1" x14ac:dyDescent="0.2">
      <c r="K938" s="36" t="str">
        <f t="shared" si="35"/>
        <v/>
      </c>
      <c r="L938" s="36" t="str">
        <f t="shared" si="36"/>
        <v/>
      </c>
    </row>
    <row r="939" spans="11:12" ht="15" customHeight="1" x14ac:dyDescent="0.2">
      <c r="K939" s="36" t="str">
        <f t="shared" si="35"/>
        <v/>
      </c>
      <c r="L939" s="36" t="str">
        <f t="shared" si="36"/>
        <v/>
      </c>
    </row>
    <row r="940" spans="11:12" ht="15" customHeight="1" x14ac:dyDescent="0.2">
      <c r="K940" s="36" t="str">
        <f t="shared" si="35"/>
        <v/>
      </c>
      <c r="L940" s="36" t="str">
        <f t="shared" si="36"/>
        <v/>
      </c>
    </row>
    <row r="941" spans="11:12" ht="15" customHeight="1" x14ac:dyDescent="0.2">
      <c r="K941" s="36" t="str">
        <f t="shared" si="35"/>
        <v/>
      </c>
      <c r="L941" s="36" t="str">
        <f t="shared" si="36"/>
        <v/>
      </c>
    </row>
    <row r="942" spans="11:12" ht="15" customHeight="1" x14ac:dyDescent="0.2">
      <c r="K942" s="36" t="str">
        <f t="shared" si="35"/>
        <v/>
      </c>
      <c r="L942" s="36" t="str">
        <f t="shared" si="36"/>
        <v/>
      </c>
    </row>
    <row r="943" spans="11:12" ht="15" customHeight="1" x14ac:dyDescent="0.2">
      <c r="K943" s="36" t="str">
        <f t="shared" si="35"/>
        <v/>
      </c>
      <c r="L943" s="36" t="str">
        <f t="shared" si="36"/>
        <v/>
      </c>
    </row>
    <row r="944" spans="11:12" ht="15" customHeight="1" x14ac:dyDescent="0.2">
      <c r="K944" s="36" t="str">
        <f t="shared" si="35"/>
        <v/>
      </c>
      <c r="L944" s="36" t="str">
        <f t="shared" si="36"/>
        <v/>
      </c>
    </row>
    <row r="945" spans="11:12" ht="15" customHeight="1" x14ac:dyDescent="0.2">
      <c r="K945" s="36" t="str">
        <f t="shared" si="35"/>
        <v/>
      </c>
      <c r="L945" s="36" t="str">
        <f t="shared" si="36"/>
        <v/>
      </c>
    </row>
    <row r="946" spans="11:12" ht="15" customHeight="1" x14ac:dyDescent="0.2">
      <c r="K946" s="36" t="str">
        <f t="shared" si="35"/>
        <v/>
      </c>
      <c r="L946" s="36" t="str">
        <f t="shared" si="36"/>
        <v/>
      </c>
    </row>
    <row r="947" spans="11:12" ht="15" customHeight="1" x14ac:dyDescent="0.2">
      <c r="K947" s="36" t="str">
        <f t="shared" si="35"/>
        <v/>
      </c>
      <c r="L947" s="36" t="str">
        <f t="shared" si="36"/>
        <v/>
      </c>
    </row>
    <row r="948" spans="11:12" ht="15" customHeight="1" x14ac:dyDescent="0.2">
      <c r="K948" s="36" t="str">
        <f t="shared" si="35"/>
        <v/>
      </c>
      <c r="L948" s="36" t="str">
        <f t="shared" si="36"/>
        <v/>
      </c>
    </row>
    <row r="949" spans="11:12" ht="15" customHeight="1" x14ac:dyDescent="0.2">
      <c r="K949" s="36" t="str">
        <f t="shared" si="35"/>
        <v/>
      </c>
      <c r="L949" s="36" t="str">
        <f t="shared" si="36"/>
        <v/>
      </c>
    </row>
    <row r="950" spans="11:12" ht="15" customHeight="1" x14ac:dyDescent="0.2">
      <c r="K950" s="36" t="str">
        <f t="shared" si="35"/>
        <v/>
      </c>
      <c r="L950" s="36" t="str">
        <f t="shared" si="36"/>
        <v/>
      </c>
    </row>
    <row r="951" spans="11:12" ht="15" customHeight="1" x14ac:dyDescent="0.2">
      <c r="K951" s="36" t="str">
        <f t="shared" si="35"/>
        <v/>
      </c>
      <c r="L951" s="36" t="str">
        <f t="shared" si="36"/>
        <v/>
      </c>
    </row>
    <row r="952" spans="11:12" ht="15" customHeight="1" x14ac:dyDescent="0.2">
      <c r="K952" s="36" t="str">
        <f t="shared" si="35"/>
        <v/>
      </c>
      <c r="L952" s="36" t="str">
        <f t="shared" si="36"/>
        <v/>
      </c>
    </row>
    <row r="953" spans="11:12" ht="15" customHeight="1" x14ac:dyDescent="0.2">
      <c r="K953" s="36" t="str">
        <f t="shared" si="35"/>
        <v/>
      </c>
      <c r="L953" s="36" t="str">
        <f t="shared" si="36"/>
        <v/>
      </c>
    </row>
    <row r="954" spans="11:12" ht="15" customHeight="1" x14ac:dyDescent="0.2">
      <c r="K954" s="36" t="str">
        <f t="shared" si="35"/>
        <v/>
      </c>
      <c r="L954" s="36" t="str">
        <f t="shared" si="36"/>
        <v/>
      </c>
    </row>
    <row r="955" spans="11:12" ht="15" customHeight="1" x14ac:dyDescent="0.2">
      <c r="K955" s="36" t="str">
        <f t="shared" si="35"/>
        <v/>
      </c>
      <c r="L955" s="36" t="str">
        <f t="shared" si="36"/>
        <v/>
      </c>
    </row>
    <row r="956" spans="11:12" ht="15" customHeight="1" x14ac:dyDescent="0.2">
      <c r="K956" s="36" t="str">
        <f t="shared" si="35"/>
        <v/>
      </c>
      <c r="L956" s="36" t="str">
        <f t="shared" si="36"/>
        <v/>
      </c>
    </row>
    <row r="957" spans="11:12" ht="15" customHeight="1" x14ac:dyDescent="0.2">
      <c r="K957" s="36" t="str">
        <f t="shared" si="35"/>
        <v/>
      </c>
      <c r="L957" s="36" t="str">
        <f t="shared" si="36"/>
        <v/>
      </c>
    </row>
    <row r="958" spans="11:12" ht="15" customHeight="1" x14ac:dyDescent="0.2">
      <c r="K958" s="36" t="str">
        <f t="shared" si="35"/>
        <v/>
      </c>
      <c r="L958" s="36" t="str">
        <f t="shared" si="36"/>
        <v/>
      </c>
    </row>
    <row r="959" spans="11:12" ht="15" customHeight="1" x14ac:dyDescent="0.2">
      <c r="K959" s="36" t="str">
        <f t="shared" si="35"/>
        <v/>
      </c>
      <c r="L959" s="36" t="str">
        <f t="shared" si="36"/>
        <v/>
      </c>
    </row>
    <row r="960" spans="11:12" ht="15" customHeight="1" x14ac:dyDescent="0.2">
      <c r="K960" s="36" t="str">
        <f t="shared" si="35"/>
        <v/>
      </c>
      <c r="L960" s="36" t="str">
        <f t="shared" si="36"/>
        <v/>
      </c>
    </row>
    <row r="961" spans="11:12" ht="15" customHeight="1" x14ac:dyDescent="0.2">
      <c r="K961" s="36" t="str">
        <f t="shared" si="35"/>
        <v/>
      </c>
      <c r="L961" s="36" t="str">
        <f t="shared" si="36"/>
        <v/>
      </c>
    </row>
    <row r="962" spans="11:12" ht="15" customHeight="1" x14ac:dyDescent="0.2">
      <c r="K962" s="36" t="str">
        <f t="shared" si="35"/>
        <v/>
      </c>
      <c r="L962" s="36" t="str">
        <f t="shared" si="36"/>
        <v/>
      </c>
    </row>
    <row r="963" spans="11:12" ht="15" customHeight="1" x14ac:dyDescent="0.2">
      <c r="K963" s="36" t="str">
        <f t="shared" si="35"/>
        <v/>
      </c>
      <c r="L963" s="36" t="str">
        <f t="shared" si="36"/>
        <v/>
      </c>
    </row>
    <row r="964" spans="11:12" ht="15" customHeight="1" x14ac:dyDescent="0.2">
      <c r="K964" s="36" t="str">
        <f t="shared" si="35"/>
        <v/>
      </c>
      <c r="L964" s="36" t="str">
        <f t="shared" si="36"/>
        <v/>
      </c>
    </row>
    <row r="965" spans="11:12" ht="15" customHeight="1" x14ac:dyDescent="0.2">
      <c r="K965" s="36" t="str">
        <f t="shared" si="35"/>
        <v/>
      </c>
      <c r="L965" s="36" t="str">
        <f t="shared" si="36"/>
        <v/>
      </c>
    </row>
    <row r="966" spans="11:12" ht="15" customHeight="1" x14ac:dyDescent="0.2">
      <c r="K966" s="36" t="str">
        <f t="shared" si="35"/>
        <v/>
      </c>
      <c r="L966" s="36" t="str">
        <f t="shared" si="36"/>
        <v/>
      </c>
    </row>
    <row r="967" spans="11:12" ht="15" customHeight="1" x14ac:dyDescent="0.2">
      <c r="K967" s="36" t="str">
        <f t="shared" si="35"/>
        <v/>
      </c>
      <c r="L967" s="36" t="str">
        <f t="shared" si="36"/>
        <v/>
      </c>
    </row>
    <row r="968" spans="11:12" ht="15" customHeight="1" x14ac:dyDescent="0.2">
      <c r="K968" s="36" t="str">
        <f t="shared" si="35"/>
        <v/>
      </c>
      <c r="L968" s="36" t="str">
        <f t="shared" si="36"/>
        <v/>
      </c>
    </row>
    <row r="969" spans="11:12" ht="15" customHeight="1" x14ac:dyDescent="0.2">
      <c r="K969" s="36" t="str">
        <f t="shared" si="35"/>
        <v/>
      </c>
      <c r="L969" s="36" t="str">
        <f t="shared" si="36"/>
        <v/>
      </c>
    </row>
    <row r="970" spans="11:12" ht="15" customHeight="1" x14ac:dyDescent="0.2">
      <c r="K970" s="36" t="str">
        <f t="shared" si="35"/>
        <v/>
      </c>
      <c r="L970" s="36" t="str">
        <f t="shared" si="36"/>
        <v/>
      </c>
    </row>
    <row r="971" spans="11:12" ht="15" customHeight="1" x14ac:dyDescent="0.2">
      <c r="K971" s="36" t="str">
        <f t="shared" si="35"/>
        <v/>
      </c>
      <c r="L971" s="36" t="str">
        <f t="shared" si="36"/>
        <v/>
      </c>
    </row>
    <row r="972" spans="11:12" ht="15" customHeight="1" x14ac:dyDescent="0.2">
      <c r="K972" s="36" t="str">
        <f t="shared" si="35"/>
        <v/>
      </c>
      <c r="L972" s="36" t="str">
        <f t="shared" si="36"/>
        <v/>
      </c>
    </row>
    <row r="973" spans="11:12" ht="15" customHeight="1" x14ac:dyDescent="0.2">
      <c r="K973" s="36" t="str">
        <f t="shared" si="35"/>
        <v/>
      </c>
      <c r="L973" s="36" t="str">
        <f t="shared" si="36"/>
        <v/>
      </c>
    </row>
    <row r="974" spans="11:12" ht="15" customHeight="1" x14ac:dyDescent="0.2">
      <c r="K974" s="36" t="str">
        <f t="shared" si="35"/>
        <v/>
      </c>
      <c r="L974" s="36" t="str">
        <f t="shared" si="36"/>
        <v/>
      </c>
    </row>
    <row r="975" spans="11:12" ht="15" customHeight="1" x14ac:dyDescent="0.2">
      <c r="K975" s="36" t="str">
        <f t="shared" si="35"/>
        <v/>
      </c>
      <c r="L975" s="36" t="str">
        <f t="shared" si="36"/>
        <v/>
      </c>
    </row>
    <row r="976" spans="11:12" ht="15" customHeight="1" x14ac:dyDescent="0.2">
      <c r="K976" s="36" t="str">
        <f t="shared" si="35"/>
        <v/>
      </c>
      <c r="L976" s="36" t="str">
        <f t="shared" si="36"/>
        <v/>
      </c>
    </row>
    <row r="977" spans="11:12" ht="15" customHeight="1" x14ac:dyDescent="0.2">
      <c r="K977" s="36" t="str">
        <f t="shared" si="35"/>
        <v/>
      </c>
      <c r="L977" s="36" t="str">
        <f t="shared" si="36"/>
        <v/>
      </c>
    </row>
    <row r="978" spans="11:12" ht="15" customHeight="1" x14ac:dyDescent="0.2">
      <c r="K978" s="36" t="str">
        <f t="shared" si="35"/>
        <v/>
      </c>
      <c r="L978" s="36" t="str">
        <f t="shared" si="36"/>
        <v/>
      </c>
    </row>
    <row r="979" spans="11:12" ht="15" customHeight="1" x14ac:dyDescent="0.2">
      <c r="K979" s="36" t="str">
        <f t="shared" si="35"/>
        <v/>
      </c>
      <c r="L979" s="36" t="str">
        <f t="shared" si="36"/>
        <v/>
      </c>
    </row>
    <row r="980" spans="11:12" ht="15" customHeight="1" x14ac:dyDescent="0.2">
      <c r="K980" s="36" t="str">
        <f t="shared" si="35"/>
        <v/>
      </c>
      <c r="L980" s="36" t="str">
        <f t="shared" si="36"/>
        <v/>
      </c>
    </row>
    <row r="981" spans="11:12" ht="15" customHeight="1" x14ac:dyDescent="0.2">
      <c r="K981" s="36" t="str">
        <f t="shared" si="35"/>
        <v/>
      </c>
      <c r="L981" s="36" t="str">
        <f t="shared" si="36"/>
        <v/>
      </c>
    </row>
    <row r="982" spans="11:12" ht="15" customHeight="1" x14ac:dyDescent="0.2">
      <c r="K982" s="36" t="str">
        <f t="shared" si="35"/>
        <v/>
      </c>
      <c r="L982" s="36" t="str">
        <f t="shared" si="36"/>
        <v/>
      </c>
    </row>
    <row r="983" spans="11:12" ht="15" customHeight="1" x14ac:dyDescent="0.2">
      <c r="K983" s="36" t="str">
        <f t="shared" si="35"/>
        <v/>
      </c>
      <c r="L983" s="36" t="str">
        <f t="shared" si="36"/>
        <v/>
      </c>
    </row>
    <row r="984" spans="11:12" ht="15" customHeight="1" x14ac:dyDescent="0.2">
      <c r="K984" s="36" t="str">
        <f t="shared" si="35"/>
        <v/>
      </c>
      <c r="L984" s="36" t="str">
        <f t="shared" si="36"/>
        <v/>
      </c>
    </row>
    <row r="985" spans="11:12" ht="15" customHeight="1" x14ac:dyDescent="0.2">
      <c r="K985" s="36" t="str">
        <f t="shared" si="35"/>
        <v/>
      </c>
      <c r="L985" s="36" t="str">
        <f t="shared" si="36"/>
        <v/>
      </c>
    </row>
    <row r="986" spans="11:12" ht="15" customHeight="1" x14ac:dyDescent="0.2">
      <c r="K986" s="36" t="str">
        <f t="shared" si="35"/>
        <v/>
      </c>
      <c r="L986" s="36" t="str">
        <f t="shared" si="36"/>
        <v/>
      </c>
    </row>
    <row r="987" spans="11:12" ht="15" customHeight="1" x14ac:dyDescent="0.2">
      <c r="K987" s="36" t="str">
        <f t="shared" si="35"/>
        <v/>
      </c>
      <c r="L987" s="36" t="str">
        <f t="shared" si="36"/>
        <v/>
      </c>
    </row>
    <row r="988" spans="11:12" ht="15" customHeight="1" x14ac:dyDescent="0.2">
      <c r="K988" s="36" t="str">
        <f t="shared" si="35"/>
        <v/>
      </c>
      <c r="L988" s="36" t="str">
        <f t="shared" si="36"/>
        <v/>
      </c>
    </row>
    <row r="989" spans="11:12" ht="15" customHeight="1" x14ac:dyDescent="0.2">
      <c r="K989" s="36" t="str">
        <f t="shared" si="35"/>
        <v/>
      </c>
      <c r="L989" s="36" t="str">
        <f t="shared" si="36"/>
        <v/>
      </c>
    </row>
    <row r="990" spans="11:12" ht="15" customHeight="1" x14ac:dyDescent="0.2">
      <c r="K990" s="36" t="str">
        <f t="shared" si="35"/>
        <v/>
      </c>
      <c r="L990" s="36" t="str">
        <f t="shared" si="36"/>
        <v/>
      </c>
    </row>
    <row r="991" spans="11:12" ht="15" customHeight="1" x14ac:dyDescent="0.2">
      <c r="K991" s="36" t="str">
        <f t="shared" si="35"/>
        <v/>
      </c>
      <c r="L991" s="36" t="str">
        <f t="shared" si="36"/>
        <v/>
      </c>
    </row>
    <row r="992" spans="11:12" ht="15" customHeight="1" x14ac:dyDescent="0.2">
      <c r="K992" s="36" t="str">
        <f t="shared" si="35"/>
        <v/>
      </c>
      <c r="L992" s="36" t="str">
        <f t="shared" si="36"/>
        <v/>
      </c>
    </row>
    <row r="993" spans="11:12" ht="15" customHeight="1" x14ac:dyDescent="0.2">
      <c r="K993" s="36" t="str">
        <f t="shared" si="35"/>
        <v/>
      </c>
      <c r="L993" s="36" t="str">
        <f t="shared" si="36"/>
        <v/>
      </c>
    </row>
    <row r="994" spans="11:12" ht="15" customHeight="1" x14ac:dyDescent="0.2">
      <c r="K994" s="36" t="str">
        <f t="shared" si="35"/>
        <v/>
      </c>
      <c r="L994" s="36" t="str">
        <f t="shared" si="36"/>
        <v/>
      </c>
    </row>
    <row r="995" spans="11:12" ht="15" customHeight="1" x14ac:dyDescent="0.2">
      <c r="K995" s="36" t="str">
        <f t="shared" si="35"/>
        <v/>
      </c>
      <c r="L995" s="36" t="str">
        <f t="shared" si="36"/>
        <v/>
      </c>
    </row>
    <row r="996" spans="11:12" ht="15" customHeight="1" x14ac:dyDescent="0.2">
      <c r="K996" s="36" t="str">
        <f t="shared" si="35"/>
        <v/>
      </c>
      <c r="L996" s="36" t="str">
        <f t="shared" si="36"/>
        <v/>
      </c>
    </row>
    <row r="997" spans="11:12" ht="15" customHeight="1" x14ac:dyDescent="0.2">
      <c r="K997" s="36" t="str">
        <f t="shared" si="35"/>
        <v/>
      </c>
      <c r="L997" s="36" t="str">
        <f t="shared" si="36"/>
        <v/>
      </c>
    </row>
    <row r="998" spans="11:12" ht="15" customHeight="1" x14ac:dyDescent="0.2">
      <c r="K998" s="36" t="str">
        <f t="shared" ref="K998:K1061" si="37">IF(ISNUMBER(J998),G998/$J998,"")</f>
        <v/>
      </c>
      <c r="L998" s="36" t="str">
        <f t="shared" ref="L998:L1061" si="38">IF(ISNUMBER(K998),H998/$J998,"")</f>
        <v/>
      </c>
    </row>
    <row r="999" spans="11:12" ht="15" customHeight="1" x14ac:dyDescent="0.2">
      <c r="K999" s="36" t="str">
        <f t="shared" si="37"/>
        <v/>
      </c>
      <c r="L999" s="36" t="str">
        <f t="shared" si="38"/>
        <v/>
      </c>
    </row>
    <row r="1000" spans="11:12" ht="15" customHeight="1" x14ac:dyDescent="0.2">
      <c r="K1000" s="36" t="str">
        <f t="shared" si="37"/>
        <v/>
      </c>
      <c r="L1000" s="36" t="str">
        <f t="shared" si="38"/>
        <v/>
      </c>
    </row>
    <row r="1001" spans="11:12" ht="15" customHeight="1" x14ac:dyDescent="0.2">
      <c r="K1001" s="36" t="str">
        <f t="shared" si="37"/>
        <v/>
      </c>
      <c r="L1001" s="36" t="str">
        <f t="shared" si="38"/>
        <v/>
      </c>
    </row>
    <row r="1002" spans="11:12" ht="15" customHeight="1" x14ac:dyDescent="0.2">
      <c r="K1002" s="36" t="str">
        <f t="shared" si="37"/>
        <v/>
      </c>
      <c r="L1002" s="36" t="str">
        <f t="shared" si="38"/>
        <v/>
      </c>
    </row>
    <row r="1003" spans="11:12" ht="15" customHeight="1" x14ac:dyDescent="0.2">
      <c r="K1003" s="36" t="str">
        <f t="shared" si="37"/>
        <v/>
      </c>
      <c r="L1003" s="36" t="str">
        <f t="shared" si="38"/>
        <v/>
      </c>
    </row>
    <row r="1004" spans="11:12" ht="15" customHeight="1" x14ac:dyDescent="0.2">
      <c r="K1004" s="36" t="str">
        <f t="shared" si="37"/>
        <v/>
      </c>
      <c r="L1004" s="36" t="str">
        <f t="shared" si="38"/>
        <v/>
      </c>
    </row>
    <row r="1005" spans="11:12" ht="15" customHeight="1" x14ac:dyDescent="0.2">
      <c r="K1005" s="36" t="str">
        <f t="shared" si="37"/>
        <v/>
      </c>
      <c r="L1005" s="36" t="str">
        <f t="shared" si="38"/>
        <v/>
      </c>
    </row>
    <row r="1006" spans="11:12" ht="15" customHeight="1" x14ac:dyDescent="0.2">
      <c r="K1006" s="36" t="str">
        <f t="shared" si="37"/>
        <v/>
      </c>
      <c r="L1006" s="36" t="str">
        <f t="shared" si="38"/>
        <v/>
      </c>
    </row>
    <row r="1007" spans="11:12" ht="15" customHeight="1" x14ac:dyDescent="0.2">
      <c r="K1007" s="36" t="str">
        <f t="shared" si="37"/>
        <v/>
      </c>
      <c r="L1007" s="36" t="str">
        <f t="shared" si="38"/>
        <v/>
      </c>
    </row>
    <row r="1008" spans="11:12" ht="15" customHeight="1" x14ac:dyDescent="0.2">
      <c r="K1008" s="36" t="str">
        <f t="shared" si="37"/>
        <v/>
      </c>
      <c r="L1008" s="36" t="str">
        <f t="shared" si="38"/>
        <v/>
      </c>
    </row>
    <row r="1009" spans="11:12" ht="15" customHeight="1" x14ac:dyDescent="0.2">
      <c r="K1009" s="36" t="str">
        <f t="shared" si="37"/>
        <v/>
      </c>
      <c r="L1009" s="36" t="str">
        <f t="shared" si="38"/>
        <v/>
      </c>
    </row>
    <row r="1010" spans="11:12" ht="15" customHeight="1" x14ac:dyDescent="0.2">
      <c r="K1010" s="36" t="str">
        <f t="shared" si="37"/>
        <v/>
      </c>
      <c r="L1010" s="36" t="str">
        <f t="shared" si="38"/>
        <v/>
      </c>
    </row>
    <row r="1011" spans="11:12" ht="15" customHeight="1" x14ac:dyDescent="0.2">
      <c r="K1011" s="36" t="str">
        <f t="shared" si="37"/>
        <v/>
      </c>
      <c r="L1011" s="36" t="str">
        <f t="shared" si="38"/>
        <v/>
      </c>
    </row>
    <row r="1012" spans="11:12" ht="15" customHeight="1" x14ac:dyDescent="0.2">
      <c r="K1012" s="36" t="str">
        <f t="shared" si="37"/>
        <v/>
      </c>
      <c r="L1012" s="36" t="str">
        <f t="shared" si="38"/>
        <v/>
      </c>
    </row>
    <row r="1013" spans="11:12" ht="15" customHeight="1" x14ac:dyDescent="0.2">
      <c r="K1013" s="36" t="str">
        <f t="shared" si="37"/>
        <v/>
      </c>
      <c r="L1013" s="36" t="str">
        <f t="shared" si="38"/>
        <v/>
      </c>
    </row>
    <row r="1014" spans="11:12" ht="15" customHeight="1" x14ac:dyDescent="0.2">
      <c r="K1014" s="36" t="str">
        <f t="shared" si="37"/>
        <v/>
      </c>
      <c r="L1014" s="36" t="str">
        <f t="shared" si="38"/>
        <v/>
      </c>
    </row>
    <row r="1015" spans="11:12" ht="15" customHeight="1" x14ac:dyDescent="0.2">
      <c r="K1015" s="36" t="str">
        <f t="shared" si="37"/>
        <v/>
      </c>
      <c r="L1015" s="36" t="str">
        <f t="shared" si="38"/>
        <v/>
      </c>
    </row>
    <row r="1016" spans="11:12" ht="15" customHeight="1" x14ac:dyDescent="0.2">
      <c r="K1016" s="36" t="str">
        <f t="shared" si="37"/>
        <v/>
      </c>
      <c r="L1016" s="36" t="str">
        <f t="shared" si="38"/>
        <v/>
      </c>
    </row>
    <row r="1017" spans="11:12" ht="15" customHeight="1" x14ac:dyDescent="0.2">
      <c r="K1017" s="36" t="str">
        <f t="shared" si="37"/>
        <v/>
      </c>
      <c r="L1017" s="36" t="str">
        <f t="shared" si="38"/>
        <v/>
      </c>
    </row>
    <row r="1018" spans="11:12" ht="15" customHeight="1" x14ac:dyDescent="0.2">
      <c r="K1018" s="36" t="str">
        <f t="shared" si="37"/>
        <v/>
      </c>
      <c r="L1018" s="36" t="str">
        <f t="shared" si="38"/>
        <v/>
      </c>
    </row>
    <row r="1019" spans="11:12" ht="15" customHeight="1" x14ac:dyDescent="0.2">
      <c r="K1019" s="36" t="str">
        <f t="shared" si="37"/>
        <v/>
      </c>
      <c r="L1019" s="36" t="str">
        <f t="shared" si="38"/>
        <v/>
      </c>
    </row>
    <row r="1020" spans="11:12" ht="15" customHeight="1" x14ac:dyDescent="0.2">
      <c r="K1020" s="36" t="str">
        <f t="shared" si="37"/>
        <v/>
      </c>
      <c r="L1020" s="36" t="str">
        <f t="shared" si="38"/>
        <v/>
      </c>
    </row>
    <row r="1021" spans="11:12" ht="15" customHeight="1" x14ac:dyDescent="0.2">
      <c r="K1021" s="36" t="str">
        <f t="shared" si="37"/>
        <v/>
      </c>
      <c r="L1021" s="36" t="str">
        <f t="shared" si="38"/>
        <v/>
      </c>
    </row>
    <row r="1022" spans="11:12" ht="15" customHeight="1" x14ac:dyDescent="0.2">
      <c r="K1022" s="36" t="str">
        <f t="shared" si="37"/>
        <v/>
      </c>
      <c r="L1022" s="36" t="str">
        <f t="shared" si="38"/>
        <v/>
      </c>
    </row>
    <row r="1023" spans="11:12" ht="15" customHeight="1" x14ac:dyDescent="0.2">
      <c r="K1023" s="36" t="str">
        <f t="shared" si="37"/>
        <v/>
      </c>
      <c r="L1023" s="36" t="str">
        <f t="shared" si="38"/>
        <v/>
      </c>
    </row>
    <row r="1024" spans="11:12" ht="15" customHeight="1" x14ac:dyDescent="0.2">
      <c r="K1024" s="36" t="str">
        <f t="shared" si="37"/>
        <v/>
      </c>
      <c r="L1024" s="36" t="str">
        <f t="shared" si="38"/>
        <v/>
      </c>
    </row>
    <row r="1025" spans="11:12" ht="15" customHeight="1" x14ac:dyDescent="0.2">
      <c r="K1025" s="36" t="str">
        <f t="shared" si="37"/>
        <v/>
      </c>
      <c r="L1025" s="36" t="str">
        <f t="shared" si="38"/>
        <v/>
      </c>
    </row>
    <row r="1026" spans="11:12" ht="15" customHeight="1" x14ac:dyDescent="0.2">
      <c r="K1026" s="36" t="str">
        <f t="shared" si="37"/>
        <v/>
      </c>
      <c r="L1026" s="36" t="str">
        <f t="shared" si="38"/>
        <v/>
      </c>
    </row>
    <row r="1027" spans="11:12" ht="15" customHeight="1" x14ac:dyDescent="0.2">
      <c r="K1027" s="36" t="str">
        <f t="shared" si="37"/>
        <v/>
      </c>
      <c r="L1027" s="36" t="str">
        <f t="shared" si="38"/>
        <v/>
      </c>
    </row>
    <row r="1028" spans="11:12" ht="15" customHeight="1" x14ac:dyDescent="0.2">
      <c r="K1028" s="36" t="str">
        <f t="shared" si="37"/>
        <v/>
      </c>
      <c r="L1028" s="36" t="str">
        <f t="shared" si="38"/>
        <v/>
      </c>
    </row>
    <row r="1029" spans="11:12" ht="15" customHeight="1" x14ac:dyDescent="0.2">
      <c r="K1029" s="36" t="str">
        <f t="shared" si="37"/>
        <v/>
      </c>
      <c r="L1029" s="36" t="str">
        <f t="shared" si="38"/>
        <v/>
      </c>
    </row>
    <row r="1030" spans="11:12" ht="15" customHeight="1" x14ac:dyDescent="0.2">
      <c r="K1030" s="36" t="str">
        <f t="shared" si="37"/>
        <v/>
      </c>
      <c r="L1030" s="36" t="str">
        <f t="shared" si="38"/>
        <v/>
      </c>
    </row>
    <row r="1031" spans="11:12" ht="15" customHeight="1" x14ac:dyDescent="0.2">
      <c r="K1031" s="36" t="str">
        <f t="shared" si="37"/>
        <v/>
      </c>
      <c r="L1031" s="36" t="str">
        <f t="shared" si="38"/>
        <v/>
      </c>
    </row>
    <row r="1032" spans="11:12" ht="15" customHeight="1" x14ac:dyDescent="0.2">
      <c r="K1032" s="36" t="str">
        <f t="shared" si="37"/>
        <v/>
      </c>
      <c r="L1032" s="36" t="str">
        <f t="shared" si="38"/>
        <v/>
      </c>
    </row>
    <row r="1033" spans="11:12" ht="15" customHeight="1" x14ac:dyDescent="0.2">
      <c r="K1033" s="36" t="str">
        <f t="shared" si="37"/>
        <v/>
      </c>
      <c r="L1033" s="36" t="str">
        <f t="shared" si="38"/>
        <v/>
      </c>
    </row>
    <row r="1034" spans="11:12" ht="15" customHeight="1" x14ac:dyDescent="0.2">
      <c r="K1034" s="36" t="str">
        <f t="shared" si="37"/>
        <v/>
      </c>
      <c r="L1034" s="36" t="str">
        <f t="shared" si="38"/>
        <v/>
      </c>
    </row>
    <row r="1035" spans="11:12" ht="15" customHeight="1" x14ac:dyDescent="0.2">
      <c r="K1035" s="36" t="str">
        <f t="shared" si="37"/>
        <v/>
      </c>
      <c r="L1035" s="36" t="str">
        <f t="shared" si="38"/>
        <v/>
      </c>
    </row>
    <row r="1036" spans="11:12" ht="15" customHeight="1" x14ac:dyDescent="0.2">
      <c r="K1036" s="36" t="str">
        <f t="shared" si="37"/>
        <v/>
      </c>
      <c r="L1036" s="36" t="str">
        <f t="shared" si="38"/>
        <v/>
      </c>
    </row>
    <row r="1037" spans="11:12" ht="15" customHeight="1" x14ac:dyDescent="0.2">
      <c r="K1037" s="36" t="str">
        <f t="shared" si="37"/>
        <v/>
      </c>
      <c r="L1037" s="36" t="str">
        <f t="shared" si="38"/>
        <v/>
      </c>
    </row>
    <row r="1038" spans="11:12" ht="15" customHeight="1" x14ac:dyDescent="0.2">
      <c r="K1038" s="36" t="str">
        <f t="shared" si="37"/>
        <v/>
      </c>
      <c r="L1038" s="36" t="str">
        <f t="shared" si="38"/>
        <v/>
      </c>
    </row>
    <row r="1039" spans="11:12" ht="15" customHeight="1" x14ac:dyDescent="0.2">
      <c r="K1039" s="36" t="str">
        <f t="shared" si="37"/>
        <v/>
      </c>
      <c r="L1039" s="36" t="str">
        <f t="shared" si="38"/>
        <v/>
      </c>
    </row>
    <row r="1040" spans="11:12" ht="15" customHeight="1" x14ac:dyDescent="0.2">
      <c r="K1040" s="36" t="str">
        <f t="shared" si="37"/>
        <v/>
      </c>
      <c r="L1040" s="36" t="str">
        <f t="shared" si="38"/>
        <v/>
      </c>
    </row>
    <row r="1041" spans="11:12" ht="15" customHeight="1" x14ac:dyDescent="0.2">
      <c r="K1041" s="36" t="str">
        <f t="shared" si="37"/>
        <v/>
      </c>
      <c r="L1041" s="36" t="str">
        <f t="shared" si="38"/>
        <v/>
      </c>
    </row>
    <row r="1042" spans="11:12" ht="15" customHeight="1" x14ac:dyDescent="0.2">
      <c r="K1042" s="36" t="str">
        <f t="shared" si="37"/>
        <v/>
      </c>
      <c r="L1042" s="36" t="str">
        <f t="shared" si="38"/>
        <v/>
      </c>
    </row>
    <row r="1043" spans="11:12" ht="15" customHeight="1" x14ac:dyDescent="0.2">
      <c r="K1043" s="36" t="str">
        <f t="shared" si="37"/>
        <v/>
      </c>
      <c r="L1043" s="36" t="str">
        <f t="shared" si="38"/>
        <v/>
      </c>
    </row>
    <row r="1044" spans="11:12" ht="15" customHeight="1" x14ac:dyDescent="0.2">
      <c r="K1044" s="36" t="str">
        <f t="shared" si="37"/>
        <v/>
      </c>
      <c r="L1044" s="36" t="str">
        <f t="shared" si="38"/>
        <v/>
      </c>
    </row>
    <row r="1045" spans="11:12" ht="15" customHeight="1" x14ac:dyDescent="0.2">
      <c r="K1045" s="36" t="str">
        <f t="shared" si="37"/>
        <v/>
      </c>
      <c r="L1045" s="36" t="str">
        <f t="shared" si="38"/>
        <v/>
      </c>
    </row>
    <row r="1046" spans="11:12" ht="15" customHeight="1" x14ac:dyDescent="0.2">
      <c r="K1046" s="36" t="str">
        <f t="shared" si="37"/>
        <v/>
      </c>
      <c r="L1046" s="36" t="str">
        <f t="shared" si="38"/>
        <v/>
      </c>
    </row>
    <row r="1047" spans="11:12" ht="15" customHeight="1" x14ac:dyDescent="0.2">
      <c r="K1047" s="36" t="str">
        <f t="shared" si="37"/>
        <v/>
      </c>
      <c r="L1047" s="36" t="str">
        <f t="shared" si="38"/>
        <v/>
      </c>
    </row>
    <row r="1048" spans="11:12" ht="15" customHeight="1" x14ac:dyDescent="0.2">
      <c r="K1048" s="36" t="str">
        <f t="shared" si="37"/>
        <v/>
      </c>
      <c r="L1048" s="36" t="str">
        <f t="shared" si="38"/>
        <v/>
      </c>
    </row>
    <row r="1049" spans="11:12" ht="15" customHeight="1" x14ac:dyDescent="0.2">
      <c r="K1049" s="36" t="str">
        <f t="shared" si="37"/>
        <v/>
      </c>
      <c r="L1049" s="36" t="str">
        <f t="shared" si="38"/>
        <v/>
      </c>
    </row>
    <row r="1050" spans="11:12" ht="15" customHeight="1" x14ac:dyDescent="0.2">
      <c r="K1050" s="36" t="str">
        <f t="shared" si="37"/>
        <v/>
      </c>
      <c r="L1050" s="36" t="str">
        <f t="shared" si="38"/>
        <v/>
      </c>
    </row>
    <row r="1051" spans="11:12" ht="15" customHeight="1" x14ac:dyDescent="0.2">
      <c r="K1051" s="36" t="str">
        <f t="shared" si="37"/>
        <v/>
      </c>
      <c r="L1051" s="36" t="str">
        <f t="shared" si="38"/>
        <v/>
      </c>
    </row>
    <row r="1052" spans="11:12" ht="15" customHeight="1" x14ac:dyDescent="0.2">
      <c r="K1052" s="36" t="str">
        <f t="shared" si="37"/>
        <v/>
      </c>
      <c r="L1052" s="36" t="str">
        <f t="shared" si="38"/>
        <v/>
      </c>
    </row>
    <row r="1053" spans="11:12" ht="15" customHeight="1" x14ac:dyDescent="0.2">
      <c r="K1053" s="36" t="str">
        <f t="shared" si="37"/>
        <v/>
      </c>
      <c r="L1053" s="36" t="str">
        <f t="shared" si="38"/>
        <v/>
      </c>
    </row>
    <row r="1054" spans="11:12" ht="15" customHeight="1" x14ac:dyDescent="0.2">
      <c r="K1054" s="36" t="str">
        <f t="shared" si="37"/>
        <v/>
      </c>
      <c r="L1054" s="36" t="str">
        <f t="shared" si="38"/>
        <v/>
      </c>
    </row>
    <row r="1055" spans="11:12" ht="15" customHeight="1" x14ac:dyDescent="0.2">
      <c r="K1055" s="36" t="str">
        <f t="shared" si="37"/>
        <v/>
      </c>
      <c r="L1055" s="36" t="str">
        <f t="shared" si="38"/>
        <v/>
      </c>
    </row>
    <row r="1056" spans="11:12" ht="15" customHeight="1" x14ac:dyDescent="0.2">
      <c r="K1056" s="36" t="str">
        <f t="shared" si="37"/>
        <v/>
      </c>
      <c r="L1056" s="36" t="str">
        <f t="shared" si="38"/>
        <v/>
      </c>
    </row>
    <row r="1057" spans="11:12" ht="15" customHeight="1" x14ac:dyDescent="0.2">
      <c r="K1057" s="36" t="str">
        <f t="shared" si="37"/>
        <v/>
      </c>
      <c r="L1057" s="36" t="str">
        <f t="shared" si="38"/>
        <v/>
      </c>
    </row>
    <row r="1058" spans="11:12" ht="15" customHeight="1" x14ac:dyDescent="0.2">
      <c r="K1058" s="36" t="str">
        <f t="shared" si="37"/>
        <v/>
      </c>
      <c r="L1058" s="36" t="str">
        <f t="shared" si="38"/>
        <v/>
      </c>
    </row>
    <row r="1059" spans="11:12" ht="15" customHeight="1" x14ac:dyDescent="0.2">
      <c r="K1059" s="36" t="str">
        <f t="shared" si="37"/>
        <v/>
      </c>
      <c r="L1059" s="36" t="str">
        <f t="shared" si="38"/>
        <v/>
      </c>
    </row>
    <row r="1060" spans="11:12" ht="15" customHeight="1" x14ac:dyDescent="0.2">
      <c r="K1060" s="36" t="str">
        <f t="shared" si="37"/>
        <v/>
      </c>
      <c r="L1060" s="36" t="str">
        <f t="shared" si="38"/>
        <v/>
      </c>
    </row>
    <row r="1061" spans="11:12" ht="15" customHeight="1" x14ac:dyDescent="0.2">
      <c r="K1061" s="36" t="str">
        <f t="shared" si="37"/>
        <v/>
      </c>
      <c r="L1061" s="36" t="str">
        <f t="shared" si="38"/>
        <v/>
      </c>
    </row>
    <row r="1062" spans="11:12" ht="15" customHeight="1" x14ac:dyDescent="0.2">
      <c r="K1062" s="36" t="str">
        <f t="shared" ref="K1062:K1125" si="39">IF(ISNUMBER(J1062),G1062/$J1062,"")</f>
        <v/>
      </c>
      <c r="L1062" s="36" t="str">
        <f t="shared" ref="L1062:L1125" si="40">IF(ISNUMBER(K1062),H1062/$J1062,"")</f>
        <v/>
      </c>
    </row>
    <row r="1063" spans="11:12" ht="15" customHeight="1" x14ac:dyDescent="0.2">
      <c r="K1063" s="36" t="str">
        <f t="shared" si="39"/>
        <v/>
      </c>
      <c r="L1063" s="36" t="str">
        <f t="shared" si="40"/>
        <v/>
      </c>
    </row>
    <row r="1064" spans="11:12" ht="15" customHeight="1" x14ac:dyDescent="0.2">
      <c r="K1064" s="36" t="str">
        <f t="shared" si="39"/>
        <v/>
      </c>
      <c r="L1064" s="36" t="str">
        <f t="shared" si="40"/>
        <v/>
      </c>
    </row>
    <row r="1065" spans="11:12" ht="15" customHeight="1" x14ac:dyDescent="0.2">
      <c r="K1065" s="36" t="str">
        <f t="shared" si="39"/>
        <v/>
      </c>
      <c r="L1065" s="36" t="str">
        <f t="shared" si="40"/>
        <v/>
      </c>
    </row>
    <row r="1066" spans="11:12" ht="15" customHeight="1" x14ac:dyDescent="0.2">
      <c r="K1066" s="36" t="str">
        <f t="shared" si="39"/>
        <v/>
      </c>
      <c r="L1066" s="36" t="str">
        <f t="shared" si="40"/>
        <v/>
      </c>
    </row>
    <row r="1067" spans="11:12" ht="15" customHeight="1" x14ac:dyDescent="0.2">
      <c r="K1067" s="36" t="str">
        <f t="shared" si="39"/>
        <v/>
      </c>
      <c r="L1067" s="36" t="str">
        <f t="shared" si="40"/>
        <v/>
      </c>
    </row>
    <row r="1068" spans="11:12" ht="15" customHeight="1" x14ac:dyDescent="0.2">
      <c r="K1068" s="36" t="str">
        <f t="shared" si="39"/>
        <v/>
      </c>
      <c r="L1068" s="36" t="str">
        <f t="shared" si="40"/>
        <v/>
      </c>
    </row>
    <row r="1069" spans="11:12" ht="15" customHeight="1" x14ac:dyDescent="0.2">
      <c r="K1069" s="36" t="str">
        <f t="shared" si="39"/>
        <v/>
      </c>
      <c r="L1069" s="36" t="str">
        <f t="shared" si="40"/>
        <v/>
      </c>
    </row>
    <row r="1070" spans="11:12" ht="15" customHeight="1" x14ac:dyDescent="0.2">
      <c r="K1070" s="36" t="str">
        <f t="shared" si="39"/>
        <v/>
      </c>
      <c r="L1070" s="36" t="str">
        <f t="shared" si="40"/>
        <v/>
      </c>
    </row>
    <row r="1071" spans="11:12" ht="15" customHeight="1" x14ac:dyDescent="0.2">
      <c r="K1071" s="36" t="str">
        <f t="shared" si="39"/>
        <v/>
      </c>
      <c r="L1071" s="36" t="str">
        <f t="shared" si="40"/>
        <v/>
      </c>
    </row>
    <row r="1072" spans="11:12" ht="15" customHeight="1" x14ac:dyDescent="0.2">
      <c r="K1072" s="36" t="str">
        <f t="shared" si="39"/>
        <v/>
      </c>
      <c r="L1072" s="36" t="str">
        <f t="shared" si="40"/>
        <v/>
      </c>
    </row>
    <row r="1073" spans="11:12" ht="15" customHeight="1" x14ac:dyDescent="0.2">
      <c r="K1073" s="36" t="str">
        <f t="shared" si="39"/>
        <v/>
      </c>
      <c r="L1073" s="36" t="str">
        <f t="shared" si="40"/>
        <v/>
      </c>
    </row>
    <row r="1074" spans="11:12" ht="15" customHeight="1" x14ac:dyDescent="0.2">
      <c r="K1074" s="36" t="str">
        <f t="shared" si="39"/>
        <v/>
      </c>
      <c r="L1074" s="36" t="str">
        <f t="shared" si="40"/>
        <v/>
      </c>
    </row>
    <row r="1075" spans="11:12" ht="15" customHeight="1" x14ac:dyDescent="0.2">
      <c r="K1075" s="36" t="str">
        <f t="shared" si="39"/>
        <v/>
      </c>
      <c r="L1075" s="36" t="str">
        <f t="shared" si="40"/>
        <v/>
      </c>
    </row>
    <row r="1076" spans="11:12" ht="15" customHeight="1" x14ac:dyDescent="0.2">
      <c r="K1076" s="36" t="str">
        <f t="shared" si="39"/>
        <v/>
      </c>
      <c r="L1076" s="36" t="str">
        <f t="shared" si="40"/>
        <v/>
      </c>
    </row>
    <row r="1077" spans="11:12" ht="15" customHeight="1" x14ac:dyDescent="0.2">
      <c r="K1077" s="36" t="str">
        <f t="shared" si="39"/>
        <v/>
      </c>
      <c r="L1077" s="36" t="str">
        <f t="shared" si="40"/>
        <v/>
      </c>
    </row>
    <row r="1078" spans="11:12" ht="15" customHeight="1" x14ac:dyDescent="0.2">
      <c r="K1078" s="36" t="str">
        <f t="shared" si="39"/>
        <v/>
      </c>
      <c r="L1078" s="36" t="str">
        <f t="shared" si="40"/>
        <v/>
      </c>
    </row>
    <row r="1079" spans="11:12" ht="15" customHeight="1" x14ac:dyDescent="0.2">
      <c r="K1079" s="36" t="str">
        <f t="shared" si="39"/>
        <v/>
      </c>
      <c r="L1079" s="36" t="str">
        <f t="shared" si="40"/>
        <v/>
      </c>
    </row>
    <row r="1080" spans="11:12" ht="15" customHeight="1" x14ac:dyDescent="0.2">
      <c r="K1080" s="36" t="str">
        <f t="shared" si="39"/>
        <v/>
      </c>
      <c r="L1080" s="36" t="str">
        <f t="shared" si="40"/>
        <v/>
      </c>
    </row>
    <row r="1081" spans="11:12" ht="15" customHeight="1" x14ac:dyDescent="0.2">
      <c r="K1081" s="36" t="str">
        <f t="shared" si="39"/>
        <v/>
      </c>
      <c r="L1081" s="36" t="str">
        <f t="shared" si="40"/>
        <v/>
      </c>
    </row>
    <row r="1082" spans="11:12" ht="15" customHeight="1" x14ac:dyDescent="0.2">
      <c r="K1082" s="36" t="str">
        <f t="shared" si="39"/>
        <v/>
      </c>
      <c r="L1082" s="36" t="str">
        <f t="shared" si="40"/>
        <v/>
      </c>
    </row>
    <row r="1083" spans="11:12" ht="15" customHeight="1" x14ac:dyDescent="0.2">
      <c r="K1083" s="36" t="str">
        <f t="shared" si="39"/>
        <v/>
      </c>
      <c r="L1083" s="36" t="str">
        <f t="shared" si="40"/>
        <v/>
      </c>
    </row>
    <row r="1084" spans="11:12" ht="15" customHeight="1" x14ac:dyDescent="0.2">
      <c r="K1084" s="36" t="str">
        <f t="shared" si="39"/>
        <v/>
      </c>
      <c r="L1084" s="36" t="str">
        <f t="shared" si="40"/>
        <v/>
      </c>
    </row>
    <row r="1085" spans="11:12" ht="15" customHeight="1" x14ac:dyDescent="0.2">
      <c r="K1085" s="36" t="str">
        <f t="shared" si="39"/>
        <v/>
      </c>
      <c r="L1085" s="36" t="str">
        <f t="shared" si="40"/>
        <v/>
      </c>
    </row>
    <row r="1086" spans="11:12" ht="15" customHeight="1" x14ac:dyDescent="0.2">
      <c r="K1086" s="36" t="str">
        <f t="shared" si="39"/>
        <v/>
      </c>
      <c r="L1086" s="36" t="str">
        <f t="shared" si="40"/>
        <v/>
      </c>
    </row>
    <row r="1087" spans="11:12" ht="15" customHeight="1" x14ac:dyDescent="0.2">
      <c r="K1087" s="36" t="str">
        <f t="shared" si="39"/>
        <v/>
      </c>
      <c r="L1087" s="36" t="str">
        <f t="shared" si="40"/>
        <v/>
      </c>
    </row>
    <row r="1088" spans="11:12" ht="15" customHeight="1" x14ac:dyDescent="0.2">
      <c r="K1088" s="36" t="str">
        <f t="shared" si="39"/>
        <v/>
      </c>
      <c r="L1088" s="36" t="str">
        <f t="shared" si="40"/>
        <v/>
      </c>
    </row>
    <row r="1089" spans="11:12" ht="15" customHeight="1" x14ac:dyDescent="0.2">
      <c r="K1089" s="36" t="str">
        <f t="shared" si="39"/>
        <v/>
      </c>
      <c r="L1089" s="36" t="str">
        <f t="shared" si="40"/>
        <v/>
      </c>
    </row>
    <row r="1090" spans="11:12" ht="15" customHeight="1" x14ac:dyDescent="0.2">
      <c r="K1090" s="36" t="str">
        <f t="shared" si="39"/>
        <v/>
      </c>
      <c r="L1090" s="36" t="str">
        <f t="shared" si="40"/>
        <v/>
      </c>
    </row>
    <row r="1091" spans="11:12" ht="15" customHeight="1" x14ac:dyDescent="0.2">
      <c r="K1091" s="36" t="str">
        <f t="shared" si="39"/>
        <v/>
      </c>
      <c r="L1091" s="36" t="str">
        <f t="shared" si="40"/>
        <v/>
      </c>
    </row>
    <row r="1092" spans="11:12" ht="15" customHeight="1" x14ac:dyDescent="0.2">
      <c r="K1092" s="36" t="str">
        <f t="shared" si="39"/>
        <v/>
      </c>
      <c r="L1092" s="36" t="str">
        <f t="shared" si="40"/>
        <v/>
      </c>
    </row>
    <row r="1093" spans="11:12" ht="15" customHeight="1" x14ac:dyDescent="0.2">
      <c r="K1093" s="36" t="str">
        <f t="shared" si="39"/>
        <v/>
      </c>
      <c r="L1093" s="36" t="str">
        <f t="shared" si="40"/>
        <v/>
      </c>
    </row>
    <row r="1094" spans="11:12" ht="15" customHeight="1" x14ac:dyDescent="0.2">
      <c r="K1094" s="36" t="str">
        <f t="shared" si="39"/>
        <v/>
      </c>
      <c r="L1094" s="36" t="str">
        <f t="shared" si="40"/>
        <v/>
      </c>
    </row>
    <row r="1095" spans="11:12" ht="15" customHeight="1" x14ac:dyDescent="0.2">
      <c r="K1095" s="36" t="str">
        <f t="shared" si="39"/>
        <v/>
      </c>
      <c r="L1095" s="36" t="str">
        <f t="shared" si="40"/>
        <v/>
      </c>
    </row>
    <row r="1096" spans="11:12" ht="15" customHeight="1" x14ac:dyDescent="0.2">
      <c r="K1096" s="36" t="str">
        <f t="shared" si="39"/>
        <v/>
      </c>
      <c r="L1096" s="36" t="str">
        <f t="shared" si="40"/>
        <v/>
      </c>
    </row>
    <row r="1097" spans="11:12" ht="15" customHeight="1" x14ac:dyDescent="0.2">
      <c r="K1097" s="36" t="str">
        <f t="shared" si="39"/>
        <v/>
      </c>
      <c r="L1097" s="36" t="str">
        <f t="shared" si="40"/>
        <v/>
      </c>
    </row>
    <row r="1098" spans="11:12" ht="15" customHeight="1" x14ac:dyDescent="0.2">
      <c r="K1098" s="36" t="str">
        <f t="shared" si="39"/>
        <v/>
      </c>
      <c r="L1098" s="36" t="str">
        <f t="shared" si="40"/>
        <v/>
      </c>
    </row>
    <row r="1099" spans="11:12" ht="15" customHeight="1" x14ac:dyDescent="0.2">
      <c r="K1099" s="36" t="str">
        <f t="shared" si="39"/>
        <v/>
      </c>
      <c r="L1099" s="36" t="str">
        <f t="shared" si="40"/>
        <v/>
      </c>
    </row>
    <row r="1100" spans="11:12" ht="15" customHeight="1" x14ac:dyDescent="0.2">
      <c r="K1100" s="36" t="str">
        <f t="shared" si="39"/>
        <v/>
      </c>
      <c r="L1100" s="36" t="str">
        <f t="shared" si="40"/>
        <v/>
      </c>
    </row>
    <row r="1101" spans="11:12" ht="15" customHeight="1" x14ac:dyDescent="0.2">
      <c r="K1101" s="36" t="str">
        <f t="shared" si="39"/>
        <v/>
      </c>
      <c r="L1101" s="36" t="str">
        <f t="shared" si="40"/>
        <v/>
      </c>
    </row>
    <row r="1102" spans="11:12" ht="15" customHeight="1" x14ac:dyDescent="0.2">
      <c r="K1102" s="36" t="str">
        <f t="shared" si="39"/>
        <v/>
      </c>
      <c r="L1102" s="36" t="str">
        <f t="shared" si="40"/>
        <v/>
      </c>
    </row>
    <row r="1103" spans="11:12" ht="15" customHeight="1" x14ac:dyDescent="0.2">
      <c r="K1103" s="36" t="str">
        <f t="shared" si="39"/>
        <v/>
      </c>
      <c r="L1103" s="36" t="str">
        <f t="shared" si="40"/>
        <v/>
      </c>
    </row>
    <row r="1104" spans="11:12" ht="15" customHeight="1" x14ac:dyDescent="0.2">
      <c r="K1104" s="36" t="str">
        <f t="shared" si="39"/>
        <v/>
      </c>
      <c r="L1104" s="36" t="str">
        <f t="shared" si="40"/>
        <v/>
      </c>
    </row>
    <row r="1105" spans="11:12" ht="15" customHeight="1" x14ac:dyDescent="0.2">
      <c r="K1105" s="36" t="str">
        <f t="shared" si="39"/>
        <v/>
      </c>
      <c r="L1105" s="36" t="str">
        <f t="shared" si="40"/>
        <v/>
      </c>
    </row>
    <row r="1106" spans="11:12" ht="15" customHeight="1" x14ac:dyDescent="0.2">
      <c r="K1106" s="36" t="str">
        <f t="shared" si="39"/>
        <v/>
      </c>
      <c r="L1106" s="36" t="str">
        <f t="shared" si="40"/>
        <v/>
      </c>
    </row>
    <row r="1107" spans="11:12" ht="15" customHeight="1" x14ac:dyDescent="0.2">
      <c r="K1107" s="36" t="str">
        <f t="shared" si="39"/>
        <v/>
      </c>
      <c r="L1107" s="36" t="str">
        <f t="shared" si="40"/>
        <v/>
      </c>
    </row>
    <row r="1108" spans="11:12" ht="15" customHeight="1" x14ac:dyDescent="0.2">
      <c r="K1108" s="36" t="str">
        <f t="shared" si="39"/>
        <v/>
      </c>
      <c r="L1108" s="36" t="str">
        <f t="shared" si="40"/>
        <v/>
      </c>
    </row>
    <row r="1109" spans="11:12" ht="15" customHeight="1" x14ac:dyDescent="0.2">
      <c r="K1109" s="36" t="str">
        <f t="shared" si="39"/>
        <v/>
      </c>
      <c r="L1109" s="36" t="str">
        <f t="shared" si="40"/>
        <v/>
      </c>
    </row>
    <row r="1110" spans="11:12" ht="15" customHeight="1" x14ac:dyDescent="0.2">
      <c r="K1110" s="36" t="str">
        <f t="shared" si="39"/>
        <v/>
      </c>
      <c r="L1110" s="36" t="str">
        <f t="shared" si="40"/>
        <v/>
      </c>
    </row>
    <row r="1111" spans="11:12" ht="15" customHeight="1" x14ac:dyDescent="0.2">
      <c r="K1111" s="36" t="str">
        <f t="shared" si="39"/>
        <v/>
      </c>
      <c r="L1111" s="36" t="str">
        <f t="shared" si="40"/>
        <v/>
      </c>
    </row>
    <row r="1112" spans="11:12" ht="15" customHeight="1" x14ac:dyDescent="0.2">
      <c r="K1112" s="36" t="str">
        <f t="shared" si="39"/>
        <v/>
      </c>
      <c r="L1112" s="36" t="str">
        <f t="shared" si="40"/>
        <v/>
      </c>
    </row>
    <row r="1113" spans="11:12" ht="15" customHeight="1" x14ac:dyDescent="0.2">
      <c r="K1113" s="36" t="str">
        <f t="shared" si="39"/>
        <v/>
      </c>
      <c r="L1113" s="36" t="str">
        <f t="shared" si="40"/>
        <v/>
      </c>
    </row>
    <row r="1114" spans="11:12" ht="15" customHeight="1" x14ac:dyDescent="0.2">
      <c r="K1114" s="36" t="str">
        <f t="shared" si="39"/>
        <v/>
      </c>
      <c r="L1114" s="36" t="str">
        <f t="shared" si="40"/>
        <v/>
      </c>
    </row>
    <row r="1115" spans="11:12" ht="15" customHeight="1" x14ac:dyDescent="0.2">
      <c r="K1115" s="36" t="str">
        <f t="shared" si="39"/>
        <v/>
      </c>
      <c r="L1115" s="36" t="str">
        <f t="shared" si="40"/>
        <v/>
      </c>
    </row>
    <row r="1116" spans="11:12" ht="15" customHeight="1" x14ac:dyDescent="0.2">
      <c r="K1116" s="36" t="str">
        <f t="shared" si="39"/>
        <v/>
      </c>
      <c r="L1116" s="36" t="str">
        <f t="shared" si="40"/>
        <v/>
      </c>
    </row>
    <row r="1117" spans="11:12" ht="15" customHeight="1" x14ac:dyDescent="0.2">
      <c r="K1117" s="36" t="str">
        <f t="shared" si="39"/>
        <v/>
      </c>
      <c r="L1117" s="36" t="str">
        <f t="shared" si="40"/>
        <v/>
      </c>
    </row>
    <row r="1118" spans="11:12" ht="15" customHeight="1" x14ac:dyDescent="0.2">
      <c r="K1118" s="36" t="str">
        <f t="shared" si="39"/>
        <v/>
      </c>
      <c r="L1118" s="36" t="str">
        <f t="shared" si="40"/>
        <v/>
      </c>
    </row>
    <row r="1119" spans="11:12" ht="15" customHeight="1" x14ac:dyDescent="0.2">
      <c r="K1119" s="36" t="str">
        <f t="shared" si="39"/>
        <v/>
      </c>
      <c r="L1119" s="36" t="str">
        <f t="shared" si="40"/>
        <v/>
      </c>
    </row>
    <row r="1120" spans="11:12" ht="15" customHeight="1" x14ac:dyDescent="0.2">
      <c r="K1120" s="36" t="str">
        <f t="shared" si="39"/>
        <v/>
      </c>
      <c r="L1120" s="36" t="str">
        <f t="shared" si="40"/>
        <v/>
      </c>
    </row>
    <row r="1121" spans="11:12" ht="15" customHeight="1" x14ac:dyDescent="0.2">
      <c r="K1121" s="36" t="str">
        <f t="shared" si="39"/>
        <v/>
      </c>
      <c r="L1121" s="36" t="str">
        <f t="shared" si="40"/>
        <v/>
      </c>
    </row>
    <row r="1122" spans="11:12" ht="15" customHeight="1" x14ac:dyDescent="0.2">
      <c r="K1122" s="36" t="str">
        <f t="shared" si="39"/>
        <v/>
      </c>
      <c r="L1122" s="36" t="str">
        <f t="shared" si="40"/>
        <v/>
      </c>
    </row>
    <row r="1123" spans="11:12" ht="15" customHeight="1" x14ac:dyDescent="0.2">
      <c r="K1123" s="36" t="str">
        <f t="shared" si="39"/>
        <v/>
      </c>
      <c r="L1123" s="36" t="str">
        <f t="shared" si="40"/>
        <v/>
      </c>
    </row>
    <row r="1124" spans="11:12" ht="15" customHeight="1" x14ac:dyDescent="0.2">
      <c r="K1124" s="36" t="str">
        <f t="shared" si="39"/>
        <v/>
      </c>
      <c r="L1124" s="36" t="str">
        <f t="shared" si="40"/>
        <v/>
      </c>
    </row>
    <row r="1125" spans="11:12" ht="15" customHeight="1" x14ac:dyDescent="0.2">
      <c r="K1125" s="36" t="str">
        <f t="shared" si="39"/>
        <v/>
      </c>
      <c r="L1125" s="36" t="str">
        <f t="shared" si="40"/>
        <v/>
      </c>
    </row>
    <row r="1126" spans="11:12" ht="15" customHeight="1" x14ac:dyDescent="0.2">
      <c r="K1126" s="36" t="str">
        <f t="shared" ref="K1126:K1189" si="41">IF(ISNUMBER(J1126),G1126/$J1126,"")</f>
        <v/>
      </c>
      <c r="L1126" s="36" t="str">
        <f t="shared" ref="L1126:L1189" si="42">IF(ISNUMBER(K1126),H1126/$J1126,"")</f>
        <v/>
      </c>
    </row>
    <row r="1127" spans="11:12" ht="15" customHeight="1" x14ac:dyDescent="0.2">
      <c r="K1127" s="36" t="str">
        <f t="shared" si="41"/>
        <v/>
      </c>
      <c r="L1127" s="36" t="str">
        <f t="shared" si="42"/>
        <v/>
      </c>
    </row>
    <row r="1128" spans="11:12" ht="15" customHeight="1" x14ac:dyDescent="0.2">
      <c r="K1128" s="36" t="str">
        <f t="shared" si="41"/>
        <v/>
      </c>
      <c r="L1128" s="36" t="str">
        <f t="shared" si="42"/>
        <v/>
      </c>
    </row>
    <row r="1129" spans="11:12" ht="15" customHeight="1" x14ac:dyDescent="0.2">
      <c r="K1129" s="36" t="str">
        <f t="shared" si="41"/>
        <v/>
      </c>
      <c r="L1129" s="36" t="str">
        <f t="shared" si="42"/>
        <v/>
      </c>
    </row>
    <row r="1130" spans="11:12" ht="15" customHeight="1" x14ac:dyDescent="0.2">
      <c r="K1130" s="36" t="str">
        <f t="shared" si="41"/>
        <v/>
      </c>
      <c r="L1130" s="36" t="str">
        <f t="shared" si="42"/>
        <v/>
      </c>
    </row>
    <row r="1131" spans="11:12" ht="15" customHeight="1" x14ac:dyDescent="0.2">
      <c r="K1131" s="36" t="str">
        <f t="shared" si="41"/>
        <v/>
      </c>
      <c r="L1131" s="36" t="str">
        <f t="shared" si="42"/>
        <v/>
      </c>
    </row>
    <row r="1132" spans="11:12" ht="15" customHeight="1" x14ac:dyDescent="0.2">
      <c r="K1132" s="36" t="str">
        <f t="shared" si="41"/>
        <v/>
      </c>
      <c r="L1132" s="36" t="str">
        <f t="shared" si="42"/>
        <v/>
      </c>
    </row>
    <row r="1133" spans="11:12" ht="15" customHeight="1" x14ac:dyDescent="0.2">
      <c r="K1133" s="36" t="str">
        <f t="shared" si="41"/>
        <v/>
      </c>
      <c r="L1133" s="36" t="str">
        <f t="shared" si="42"/>
        <v/>
      </c>
    </row>
    <row r="1134" spans="11:12" ht="15" customHeight="1" x14ac:dyDescent="0.2">
      <c r="K1134" s="36" t="str">
        <f t="shared" si="41"/>
        <v/>
      </c>
      <c r="L1134" s="36" t="str">
        <f t="shared" si="42"/>
        <v/>
      </c>
    </row>
    <row r="1135" spans="11:12" ht="15" customHeight="1" x14ac:dyDescent="0.2">
      <c r="K1135" s="36" t="str">
        <f t="shared" si="41"/>
        <v/>
      </c>
      <c r="L1135" s="36" t="str">
        <f t="shared" si="42"/>
        <v/>
      </c>
    </row>
    <row r="1136" spans="11:12" ht="15" customHeight="1" x14ac:dyDescent="0.2">
      <c r="K1136" s="36" t="str">
        <f t="shared" si="41"/>
        <v/>
      </c>
      <c r="L1136" s="36" t="str">
        <f t="shared" si="42"/>
        <v/>
      </c>
    </row>
    <row r="1137" spans="11:12" ht="15" customHeight="1" x14ac:dyDescent="0.2">
      <c r="K1137" s="36" t="str">
        <f t="shared" si="41"/>
        <v/>
      </c>
      <c r="L1137" s="36" t="str">
        <f t="shared" si="42"/>
        <v/>
      </c>
    </row>
    <row r="1138" spans="11:12" ht="15" customHeight="1" x14ac:dyDescent="0.2">
      <c r="K1138" s="36" t="str">
        <f t="shared" si="41"/>
        <v/>
      </c>
      <c r="L1138" s="36" t="str">
        <f t="shared" si="42"/>
        <v/>
      </c>
    </row>
    <row r="1139" spans="11:12" ht="15" customHeight="1" x14ac:dyDescent="0.2">
      <c r="K1139" s="36" t="str">
        <f t="shared" si="41"/>
        <v/>
      </c>
      <c r="L1139" s="36" t="str">
        <f t="shared" si="42"/>
        <v/>
      </c>
    </row>
    <row r="1140" spans="11:12" ht="15" customHeight="1" x14ac:dyDescent="0.2">
      <c r="K1140" s="36" t="str">
        <f t="shared" si="41"/>
        <v/>
      </c>
      <c r="L1140" s="36" t="str">
        <f t="shared" si="42"/>
        <v/>
      </c>
    </row>
    <row r="1141" spans="11:12" ht="15" customHeight="1" x14ac:dyDescent="0.2">
      <c r="K1141" s="36" t="str">
        <f t="shared" si="41"/>
        <v/>
      </c>
      <c r="L1141" s="36" t="str">
        <f t="shared" si="42"/>
        <v/>
      </c>
    </row>
    <row r="1142" spans="11:12" ht="15" customHeight="1" x14ac:dyDescent="0.2">
      <c r="K1142" s="36" t="str">
        <f t="shared" si="41"/>
        <v/>
      </c>
      <c r="L1142" s="36" t="str">
        <f t="shared" si="42"/>
        <v/>
      </c>
    </row>
    <row r="1143" spans="11:12" ht="15" customHeight="1" x14ac:dyDescent="0.2">
      <c r="K1143" s="36" t="str">
        <f t="shared" si="41"/>
        <v/>
      </c>
      <c r="L1143" s="36" t="str">
        <f t="shared" si="42"/>
        <v/>
      </c>
    </row>
    <row r="1144" spans="11:12" ht="15" customHeight="1" x14ac:dyDescent="0.2">
      <c r="K1144" s="36" t="str">
        <f t="shared" si="41"/>
        <v/>
      </c>
      <c r="L1144" s="36" t="str">
        <f t="shared" si="42"/>
        <v/>
      </c>
    </row>
    <row r="1145" spans="11:12" ht="15" customHeight="1" x14ac:dyDescent="0.2">
      <c r="K1145" s="36" t="str">
        <f t="shared" si="41"/>
        <v/>
      </c>
      <c r="L1145" s="36" t="str">
        <f t="shared" si="42"/>
        <v/>
      </c>
    </row>
    <row r="1146" spans="11:12" ht="15" customHeight="1" x14ac:dyDescent="0.2">
      <c r="K1146" s="36" t="str">
        <f t="shared" si="41"/>
        <v/>
      </c>
      <c r="L1146" s="36" t="str">
        <f t="shared" si="42"/>
        <v/>
      </c>
    </row>
    <row r="1147" spans="11:12" ht="15" customHeight="1" x14ac:dyDescent="0.2">
      <c r="K1147" s="36" t="str">
        <f t="shared" si="41"/>
        <v/>
      </c>
      <c r="L1147" s="36" t="str">
        <f t="shared" si="42"/>
        <v/>
      </c>
    </row>
    <row r="1148" spans="11:12" ht="15" customHeight="1" x14ac:dyDescent="0.2">
      <c r="K1148" s="36" t="str">
        <f t="shared" si="41"/>
        <v/>
      </c>
      <c r="L1148" s="36" t="str">
        <f t="shared" si="42"/>
        <v/>
      </c>
    </row>
    <row r="1149" spans="11:12" ht="15" customHeight="1" x14ac:dyDescent="0.2">
      <c r="K1149" s="36" t="str">
        <f t="shared" si="41"/>
        <v/>
      </c>
      <c r="L1149" s="36" t="str">
        <f t="shared" si="42"/>
        <v/>
      </c>
    </row>
    <row r="1150" spans="11:12" ht="15" customHeight="1" x14ac:dyDescent="0.2">
      <c r="K1150" s="36" t="str">
        <f t="shared" si="41"/>
        <v/>
      </c>
      <c r="L1150" s="36" t="str">
        <f t="shared" si="42"/>
        <v/>
      </c>
    </row>
    <row r="1151" spans="11:12" ht="15" customHeight="1" x14ac:dyDescent="0.2">
      <c r="K1151" s="36" t="str">
        <f t="shared" si="41"/>
        <v/>
      </c>
      <c r="L1151" s="36" t="str">
        <f t="shared" si="42"/>
        <v/>
      </c>
    </row>
    <row r="1152" spans="11:12" ht="15" customHeight="1" x14ac:dyDescent="0.2">
      <c r="K1152" s="36" t="str">
        <f t="shared" si="41"/>
        <v/>
      </c>
      <c r="L1152" s="36" t="str">
        <f t="shared" si="42"/>
        <v/>
      </c>
    </row>
    <row r="1153" spans="11:12" ht="15" customHeight="1" x14ac:dyDescent="0.2">
      <c r="K1153" s="36" t="str">
        <f t="shared" si="41"/>
        <v/>
      </c>
      <c r="L1153" s="36" t="str">
        <f t="shared" si="42"/>
        <v/>
      </c>
    </row>
    <row r="1154" spans="11:12" ht="15" customHeight="1" x14ac:dyDescent="0.2">
      <c r="K1154" s="36" t="str">
        <f t="shared" si="41"/>
        <v/>
      </c>
      <c r="L1154" s="36" t="str">
        <f t="shared" si="42"/>
        <v/>
      </c>
    </row>
    <row r="1155" spans="11:12" ht="15" customHeight="1" x14ac:dyDescent="0.2">
      <c r="K1155" s="36" t="str">
        <f t="shared" si="41"/>
        <v/>
      </c>
      <c r="L1155" s="36" t="str">
        <f t="shared" si="42"/>
        <v/>
      </c>
    </row>
    <row r="1156" spans="11:12" ht="15" customHeight="1" x14ac:dyDescent="0.2">
      <c r="K1156" s="36" t="str">
        <f t="shared" si="41"/>
        <v/>
      </c>
      <c r="L1156" s="36" t="str">
        <f t="shared" si="42"/>
        <v/>
      </c>
    </row>
    <row r="1157" spans="11:12" ht="15" customHeight="1" x14ac:dyDescent="0.2">
      <c r="K1157" s="36" t="str">
        <f t="shared" si="41"/>
        <v/>
      </c>
      <c r="L1157" s="36" t="str">
        <f t="shared" si="42"/>
        <v/>
      </c>
    </row>
    <row r="1158" spans="11:12" ht="15" customHeight="1" x14ac:dyDescent="0.2">
      <c r="K1158" s="36" t="str">
        <f t="shared" si="41"/>
        <v/>
      </c>
      <c r="L1158" s="36" t="str">
        <f t="shared" si="42"/>
        <v/>
      </c>
    </row>
    <row r="1159" spans="11:12" ht="15" customHeight="1" x14ac:dyDescent="0.2">
      <c r="K1159" s="36" t="str">
        <f t="shared" si="41"/>
        <v/>
      </c>
      <c r="L1159" s="36" t="str">
        <f t="shared" si="42"/>
        <v/>
      </c>
    </row>
    <row r="1160" spans="11:12" ht="15" customHeight="1" x14ac:dyDescent="0.2">
      <c r="K1160" s="36" t="str">
        <f t="shared" si="41"/>
        <v/>
      </c>
      <c r="L1160" s="36" t="str">
        <f t="shared" si="42"/>
        <v/>
      </c>
    </row>
    <row r="1161" spans="11:12" ht="15" customHeight="1" x14ac:dyDescent="0.2">
      <c r="K1161" s="36" t="str">
        <f t="shared" si="41"/>
        <v/>
      </c>
      <c r="L1161" s="36" t="str">
        <f t="shared" si="42"/>
        <v/>
      </c>
    </row>
    <row r="1162" spans="11:12" ht="15" customHeight="1" x14ac:dyDescent="0.2">
      <c r="K1162" s="36" t="str">
        <f t="shared" si="41"/>
        <v/>
      </c>
      <c r="L1162" s="36" t="str">
        <f t="shared" si="42"/>
        <v/>
      </c>
    </row>
    <row r="1163" spans="11:12" ht="15" customHeight="1" x14ac:dyDescent="0.2">
      <c r="K1163" s="36" t="str">
        <f t="shared" si="41"/>
        <v/>
      </c>
      <c r="L1163" s="36" t="str">
        <f t="shared" si="42"/>
        <v/>
      </c>
    </row>
    <row r="1164" spans="11:12" ht="15" customHeight="1" x14ac:dyDescent="0.2">
      <c r="K1164" s="36" t="str">
        <f t="shared" si="41"/>
        <v/>
      </c>
      <c r="L1164" s="36" t="str">
        <f t="shared" si="42"/>
        <v/>
      </c>
    </row>
    <row r="1165" spans="11:12" ht="15" customHeight="1" x14ac:dyDescent="0.2">
      <c r="K1165" s="36" t="str">
        <f t="shared" si="41"/>
        <v/>
      </c>
      <c r="L1165" s="36" t="str">
        <f t="shared" si="42"/>
        <v/>
      </c>
    </row>
    <row r="1166" spans="11:12" ht="15" customHeight="1" x14ac:dyDescent="0.2">
      <c r="K1166" s="36" t="str">
        <f t="shared" si="41"/>
        <v/>
      </c>
      <c r="L1166" s="36" t="str">
        <f t="shared" si="42"/>
        <v/>
      </c>
    </row>
    <row r="1167" spans="11:12" ht="15" customHeight="1" x14ac:dyDescent="0.2">
      <c r="K1167" s="36" t="str">
        <f t="shared" si="41"/>
        <v/>
      </c>
      <c r="L1167" s="36" t="str">
        <f t="shared" si="42"/>
        <v/>
      </c>
    </row>
    <row r="1168" spans="11:12" ht="15" customHeight="1" x14ac:dyDescent="0.2">
      <c r="K1168" s="36" t="str">
        <f t="shared" si="41"/>
        <v/>
      </c>
      <c r="L1168" s="36" t="str">
        <f t="shared" si="42"/>
        <v/>
      </c>
    </row>
    <row r="1169" spans="11:12" ht="15" customHeight="1" x14ac:dyDescent="0.2">
      <c r="K1169" s="36" t="str">
        <f t="shared" si="41"/>
        <v/>
      </c>
      <c r="L1169" s="36" t="str">
        <f t="shared" si="42"/>
        <v/>
      </c>
    </row>
    <row r="1170" spans="11:12" ht="15" customHeight="1" x14ac:dyDescent="0.2">
      <c r="K1170" s="36" t="str">
        <f t="shared" si="41"/>
        <v/>
      </c>
      <c r="L1170" s="36" t="str">
        <f t="shared" si="42"/>
        <v/>
      </c>
    </row>
    <row r="1171" spans="11:12" ht="15" customHeight="1" x14ac:dyDescent="0.2">
      <c r="K1171" s="36" t="str">
        <f t="shared" si="41"/>
        <v/>
      </c>
      <c r="L1171" s="36" t="str">
        <f t="shared" si="42"/>
        <v/>
      </c>
    </row>
    <row r="1172" spans="11:12" ht="15" customHeight="1" x14ac:dyDescent="0.2">
      <c r="K1172" s="36" t="str">
        <f t="shared" si="41"/>
        <v/>
      </c>
      <c r="L1172" s="36" t="str">
        <f t="shared" si="42"/>
        <v/>
      </c>
    </row>
    <row r="1173" spans="11:12" ht="15" customHeight="1" x14ac:dyDescent="0.2">
      <c r="K1173" s="36" t="str">
        <f t="shared" si="41"/>
        <v/>
      </c>
      <c r="L1173" s="36" t="str">
        <f t="shared" si="42"/>
        <v/>
      </c>
    </row>
    <row r="1174" spans="11:12" ht="15" customHeight="1" x14ac:dyDescent="0.2">
      <c r="K1174" s="36" t="str">
        <f t="shared" si="41"/>
        <v/>
      </c>
      <c r="L1174" s="36" t="str">
        <f t="shared" si="42"/>
        <v/>
      </c>
    </row>
    <row r="1175" spans="11:12" ht="15" customHeight="1" x14ac:dyDescent="0.2">
      <c r="K1175" s="36" t="str">
        <f t="shared" si="41"/>
        <v/>
      </c>
      <c r="L1175" s="36" t="str">
        <f t="shared" si="42"/>
        <v/>
      </c>
    </row>
    <row r="1176" spans="11:12" ht="15" customHeight="1" x14ac:dyDescent="0.2">
      <c r="K1176" s="36" t="str">
        <f t="shared" si="41"/>
        <v/>
      </c>
      <c r="L1176" s="36" t="str">
        <f t="shared" si="42"/>
        <v/>
      </c>
    </row>
    <row r="1177" spans="11:12" ht="15" customHeight="1" x14ac:dyDescent="0.2">
      <c r="K1177" s="36" t="str">
        <f t="shared" si="41"/>
        <v/>
      </c>
      <c r="L1177" s="36" t="str">
        <f t="shared" si="42"/>
        <v/>
      </c>
    </row>
    <row r="1178" spans="11:12" ht="15" customHeight="1" x14ac:dyDescent="0.2">
      <c r="K1178" s="36" t="str">
        <f t="shared" si="41"/>
        <v/>
      </c>
      <c r="L1178" s="36" t="str">
        <f t="shared" si="42"/>
        <v/>
      </c>
    </row>
    <row r="1179" spans="11:12" ht="15" customHeight="1" x14ac:dyDescent="0.2">
      <c r="K1179" s="36" t="str">
        <f t="shared" si="41"/>
        <v/>
      </c>
      <c r="L1179" s="36" t="str">
        <f t="shared" si="42"/>
        <v/>
      </c>
    </row>
    <row r="1180" spans="11:12" ht="15" customHeight="1" x14ac:dyDescent="0.2">
      <c r="K1180" s="36" t="str">
        <f t="shared" si="41"/>
        <v/>
      </c>
      <c r="L1180" s="36" t="str">
        <f t="shared" si="42"/>
        <v/>
      </c>
    </row>
    <row r="1181" spans="11:12" ht="15" customHeight="1" x14ac:dyDescent="0.2">
      <c r="K1181" s="36" t="str">
        <f t="shared" si="41"/>
        <v/>
      </c>
      <c r="L1181" s="36" t="str">
        <f t="shared" si="42"/>
        <v/>
      </c>
    </row>
    <row r="1182" spans="11:12" ht="15" customHeight="1" x14ac:dyDescent="0.2">
      <c r="K1182" s="36" t="str">
        <f t="shared" si="41"/>
        <v/>
      </c>
      <c r="L1182" s="36" t="str">
        <f t="shared" si="42"/>
        <v/>
      </c>
    </row>
    <row r="1183" spans="11:12" ht="15" customHeight="1" x14ac:dyDescent="0.2">
      <c r="K1183" s="36" t="str">
        <f t="shared" si="41"/>
        <v/>
      </c>
      <c r="L1183" s="36" t="str">
        <f t="shared" si="42"/>
        <v/>
      </c>
    </row>
    <row r="1184" spans="11:12" ht="15" customHeight="1" x14ac:dyDescent="0.2">
      <c r="K1184" s="36" t="str">
        <f t="shared" si="41"/>
        <v/>
      </c>
      <c r="L1184" s="36" t="str">
        <f t="shared" si="42"/>
        <v/>
      </c>
    </row>
    <row r="1185" spans="11:12" ht="15" customHeight="1" x14ac:dyDescent="0.2">
      <c r="K1185" s="36" t="str">
        <f t="shared" si="41"/>
        <v/>
      </c>
      <c r="L1185" s="36" t="str">
        <f t="shared" si="42"/>
        <v/>
      </c>
    </row>
    <row r="1186" spans="11:12" ht="15" customHeight="1" x14ac:dyDescent="0.2">
      <c r="K1186" s="36" t="str">
        <f t="shared" si="41"/>
        <v/>
      </c>
      <c r="L1186" s="36" t="str">
        <f t="shared" si="42"/>
        <v/>
      </c>
    </row>
    <row r="1187" spans="11:12" ht="15" customHeight="1" x14ac:dyDescent="0.2">
      <c r="K1187" s="36" t="str">
        <f t="shared" si="41"/>
        <v/>
      </c>
      <c r="L1187" s="36" t="str">
        <f t="shared" si="42"/>
        <v/>
      </c>
    </row>
    <row r="1188" spans="11:12" ht="15" customHeight="1" x14ac:dyDescent="0.2">
      <c r="K1188" s="36" t="str">
        <f t="shared" si="41"/>
        <v/>
      </c>
      <c r="L1188" s="36" t="str">
        <f t="shared" si="42"/>
        <v/>
      </c>
    </row>
    <row r="1189" spans="11:12" ht="15" customHeight="1" x14ac:dyDescent="0.2">
      <c r="K1189" s="36" t="str">
        <f t="shared" si="41"/>
        <v/>
      </c>
      <c r="L1189" s="36" t="str">
        <f t="shared" si="42"/>
        <v/>
      </c>
    </row>
    <row r="1190" spans="11:12" ht="15" customHeight="1" x14ac:dyDescent="0.2">
      <c r="K1190" s="36" t="str">
        <f t="shared" ref="K1190:K1253" si="43">IF(ISNUMBER(J1190),G1190/$J1190,"")</f>
        <v/>
      </c>
      <c r="L1190" s="36" t="str">
        <f t="shared" ref="L1190:L1253" si="44">IF(ISNUMBER(K1190),H1190/$J1190,"")</f>
        <v/>
      </c>
    </row>
    <row r="1191" spans="11:12" ht="15" customHeight="1" x14ac:dyDescent="0.2">
      <c r="K1191" s="36" t="str">
        <f t="shared" si="43"/>
        <v/>
      </c>
      <c r="L1191" s="36" t="str">
        <f t="shared" si="44"/>
        <v/>
      </c>
    </row>
    <row r="1192" spans="11:12" ht="15" customHeight="1" x14ac:dyDescent="0.2">
      <c r="K1192" s="36" t="str">
        <f t="shared" si="43"/>
        <v/>
      </c>
      <c r="L1192" s="36" t="str">
        <f t="shared" si="44"/>
        <v/>
      </c>
    </row>
    <row r="1193" spans="11:12" ht="15" customHeight="1" x14ac:dyDescent="0.2">
      <c r="K1193" s="36" t="str">
        <f t="shared" si="43"/>
        <v/>
      </c>
      <c r="L1193" s="36" t="str">
        <f t="shared" si="44"/>
        <v/>
      </c>
    </row>
    <row r="1194" spans="11:12" ht="15" customHeight="1" x14ac:dyDescent="0.2">
      <c r="K1194" s="36" t="str">
        <f t="shared" si="43"/>
        <v/>
      </c>
      <c r="L1194" s="36" t="str">
        <f t="shared" si="44"/>
        <v/>
      </c>
    </row>
    <row r="1195" spans="11:12" ht="15" customHeight="1" x14ac:dyDescent="0.2">
      <c r="K1195" s="36" t="str">
        <f t="shared" si="43"/>
        <v/>
      </c>
      <c r="L1195" s="36" t="str">
        <f t="shared" si="44"/>
        <v/>
      </c>
    </row>
    <row r="1196" spans="11:12" ht="15" customHeight="1" x14ac:dyDescent="0.2">
      <c r="K1196" s="36" t="str">
        <f t="shared" si="43"/>
        <v/>
      </c>
      <c r="L1196" s="36" t="str">
        <f t="shared" si="44"/>
        <v/>
      </c>
    </row>
    <row r="1197" spans="11:12" ht="15" customHeight="1" x14ac:dyDescent="0.2">
      <c r="K1197" s="36" t="str">
        <f t="shared" si="43"/>
        <v/>
      </c>
      <c r="L1197" s="36" t="str">
        <f t="shared" si="44"/>
        <v/>
      </c>
    </row>
    <row r="1198" spans="11:12" ht="15" customHeight="1" x14ac:dyDescent="0.2">
      <c r="K1198" s="36" t="str">
        <f t="shared" si="43"/>
        <v/>
      </c>
      <c r="L1198" s="36" t="str">
        <f t="shared" si="44"/>
        <v/>
      </c>
    </row>
    <row r="1199" spans="11:12" ht="15" customHeight="1" x14ac:dyDescent="0.2">
      <c r="K1199" s="36" t="str">
        <f t="shared" si="43"/>
        <v/>
      </c>
      <c r="L1199" s="36" t="str">
        <f t="shared" si="44"/>
        <v/>
      </c>
    </row>
    <row r="1200" spans="11:12" ht="15" customHeight="1" x14ac:dyDescent="0.2">
      <c r="K1200" s="36" t="str">
        <f t="shared" si="43"/>
        <v/>
      </c>
      <c r="L1200" s="36" t="str">
        <f t="shared" si="44"/>
        <v/>
      </c>
    </row>
    <row r="1201" spans="11:12" ht="15" customHeight="1" x14ac:dyDescent="0.2">
      <c r="K1201" s="36" t="str">
        <f t="shared" si="43"/>
        <v/>
      </c>
      <c r="L1201" s="36" t="str">
        <f t="shared" si="44"/>
        <v/>
      </c>
    </row>
    <row r="1202" spans="11:12" ht="15" customHeight="1" x14ac:dyDescent="0.2">
      <c r="K1202" s="36" t="str">
        <f t="shared" si="43"/>
        <v/>
      </c>
      <c r="L1202" s="36" t="str">
        <f t="shared" si="44"/>
        <v/>
      </c>
    </row>
    <row r="1203" spans="11:12" ht="15" customHeight="1" x14ac:dyDescent="0.2">
      <c r="K1203" s="36" t="str">
        <f t="shared" si="43"/>
        <v/>
      </c>
      <c r="L1203" s="36" t="str">
        <f t="shared" si="44"/>
        <v/>
      </c>
    </row>
    <row r="1204" spans="11:12" ht="15" customHeight="1" x14ac:dyDescent="0.2">
      <c r="K1204" s="36" t="str">
        <f t="shared" si="43"/>
        <v/>
      </c>
      <c r="L1204" s="36" t="str">
        <f t="shared" si="44"/>
        <v/>
      </c>
    </row>
    <row r="1205" spans="11:12" ht="15" customHeight="1" x14ac:dyDescent="0.2">
      <c r="K1205" s="36" t="str">
        <f t="shared" si="43"/>
        <v/>
      </c>
      <c r="L1205" s="36" t="str">
        <f t="shared" si="44"/>
        <v/>
      </c>
    </row>
    <row r="1206" spans="11:12" ht="15" customHeight="1" x14ac:dyDescent="0.2">
      <c r="K1206" s="36" t="str">
        <f t="shared" si="43"/>
        <v/>
      </c>
      <c r="L1206" s="36" t="str">
        <f t="shared" si="44"/>
        <v/>
      </c>
    </row>
    <row r="1207" spans="11:12" ht="15" customHeight="1" x14ac:dyDescent="0.2">
      <c r="K1207" s="36" t="str">
        <f t="shared" si="43"/>
        <v/>
      </c>
      <c r="L1207" s="36" t="str">
        <f t="shared" si="44"/>
        <v/>
      </c>
    </row>
    <row r="1208" spans="11:12" ht="15" customHeight="1" x14ac:dyDescent="0.2">
      <c r="K1208" s="36" t="str">
        <f t="shared" si="43"/>
        <v/>
      </c>
      <c r="L1208" s="36" t="str">
        <f t="shared" si="44"/>
        <v/>
      </c>
    </row>
    <row r="1209" spans="11:12" ht="15" customHeight="1" x14ac:dyDescent="0.2">
      <c r="K1209" s="36" t="str">
        <f t="shared" si="43"/>
        <v/>
      </c>
      <c r="L1209" s="36" t="str">
        <f t="shared" si="44"/>
        <v/>
      </c>
    </row>
    <row r="1210" spans="11:12" ht="15" customHeight="1" x14ac:dyDescent="0.2">
      <c r="K1210" s="36" t="str">
        <f t="shared" si="43"/>
        <v/>
      </c>
      <c r="L1210" s="36" t="str">
        <f t="shared" si="44"/>
        <v/>
      </c>
    </row>
    <row r="1211" spans="11:12" ht="15" customHeight="1" x14ac:dyDescent="0.2">
      <c r="K1211" s="36" t="str">
        <f t="shared" si="43"/>
        <v/>
      </c>
      <c r="L1211" s="36" t="str">
        <f t="shared" si="44"/>
        <v/>
      </c>
    </row>
    <row r="1212" spans="11:12" ht="15" customHeight="1" x14ac:dyDescent="0.2">
      <c r="K1212" s="36" t="str">
        <f t="shared" si="43"/>
        <v/>
      </c>
      <c r="L1212" s="36" t="str">
        <f t="shared" si="44"/>
        <v/>
      </c>
    </row>
    <row r="1213" spans="11:12" ht="15" customHeight="1" x14ac:dyDescent="0.2">
      <c r="K1213" s="36" t="str">
        <f t="shared" si="43"/>
        <v/>
      </c>
      <c r="L1213" s="36" t="str">
        <f t="shared" si="44"/>
        <v/>
      </c>
    </row>
    <row r="1214" spans="11:12" ht="15" customHeight="1" x14ac:dyDescent="0.2">
      <c r="K1214" s="36" t="str">
        <f t="shared" si="43"/>
        <v/>
      </c>
      <c r="L1214" s="36" t="str">
        <f t="shared" si="44"/>
        <v/>
      </c>
    </row>
    <row r="1215" spans="11:12" ht="15" customHeight="1" x14ac:dyDescent="0.2">
      <c r="K1215" s="36" t="str">
        <f t="shared" si="43"/>
        <v/>
      </c>
      <c r="L1215" s="36" t="str">
        <f t="shared" si="44"/>
        <v/>
      </c>
    </row>
    <row r="1216" spans="11:12" ht="15" customHeight="1" x14ac:dyDescent="0.2">
      <c r="K1216" s="36" t="str">
        <f t="shared" si="43"/>
        <v/>
      </c>
      <c r="L1216" s="36" t="str">
        <f t="shared" si="44"/>
        <v/>
      </c>
    </row>
    <row r="1217" spans="11:12" ht="15" customHeight="1" x14ac:dyDescent="0.2">
      <c r="K1217" s="36" t="str">
        <f t="shared" si="43"/>
        <v/>
      </c>
      <c r="L1217" s="36" t="str">
        <f t="shared" si="44"/>
        <v/>
      </c>
    </row>
    <row r="1218" spans="11:12" ht="15" customHeight="1" x14ac:dyDescent="0.2">
      <c r="K1218" s="36" t="str">
        <f t="shared" si="43"/>
        <v/>
      </c>
      <c r="L1218" s="36" t="str">
        <f t="shared" si="44"/>
        <v/>
      </c>
    </row>
    <row r="1219" spans="11:12" ht="15" customHeight="1" x14ac:dyDescent="0.2">
      <c r="K1219" s="36" t="str">
        <f t="shared" si="43"/>
        <v/>
      </c>
      <c r="L1219" s="36" t="str">
        <f t="shared" si="44"/>
        <v/>
      </c>
    </row>
    <row r="1220" spans="11:12" ht="15" customHeight="1" x14ac:dyDescent="0.2">
      <c r="K1220" s="36" t="str">
        <f t="shared" si="43"/>
        <v/>
      </c>
      <c r="L1220" s="36" t="str">
        <f t="shared" si="44"/>
        <v/>
      </c>
    </row>
    <row r="1221" spans="11:12" ht="15" customHeight="1" x14ac:dyDescent="0.2">
      <c r="K1221" s="36" t="str">
        <f t="shared" si="43"/>
        <v/>
      </c>
      <c r="L1221" s="36" t="str">
        <f t="shared" si="44"/>
        <v/>
      </c>
    </row>
    <row r="1222" spans="11:12" ht="15" customHeight="1" x14ac:dyDescent="0.2">
      <c r="K1222" s="36" t="str">
        <f t="shared" si="43"/>
        <v/>
      </c>
      <c r="L1222" s="36" t="str">
        <f t="shared" si="44"/>
        <v/>
      </c>
    </row>
    <row r="1223" spans="11:12" ht="15" customHeight="1" x14ac:dyDescent="0.2">
      <c r="K1223" s="36" t="str">
        <f t="shared" si="43"/>
        <v/>
      </c>
      <c r="L1223" s="36" t="str">
        <f t="shared" si="44"/>
        <v/>
      </c>
    </row>
    <row r="1224" spans="11:12" ht="15" customHeight="1" x14ac:dyDescent="0.2">
      <c r="K1224" s="36" t="str">
        <f t="shared" si="43"/>
        <v/>
      </c>
      <c r="L1224" s="36" t="str">
        <f t="shared" si="44"/>
        <v/>
      </c>
    </row>
    <row r="1225" spans="11:12" ht="15" customHeight="1" x14ac:dyDescent="0.2">
      <c r="K1225" s="36" t="str">
        <f t="shared" si="43"/>
        <v/>
      </c>
      <c r="L1225" s="36" t="str">
        <f t="shared" si="44"/>
        <v/>
      </c>
    </row>
    <row r="1226" spans="11:12" ht="15" customHeight="1" x14ac:dyDescent="0.2">
      <c r="K1226" s="36" t="str">
        <f t="shared" si="43"/>
        <v/>
      </c>
      <c r="L1226" s="36" t="str">
        <f t="shared" si="44"/>
        <v/>
      </c>
    </row>
    <row r="1227" spans="11:12" ht="15" customHeight="1" x14ac:dyDescent="0.2">
      <c r="K1227" s="36" t="str">
        <f t="shared" si="43"/>
        <v/>
      </c>
      <c r="L1227" s="36" t="str">
        <f t="shared" si="44"/>
        <v/>
      </c>
    </row>
    <row r="1228" spans="11:12" ht="15" customHeight="1" x14ac:dyDescent="0.2">
      <c r="K1228" s="36" t="str">
        <f t="shared" si="43"/>
        <v/>
      </c>
      <c r="L1228" s="36" t="str">
        <f t="shared" si="44"/>
        <v/>
      </c>
    </row>
    <row r="1229" spans="11:12" ht="15" customHeight="1" x14ac:dyDescent="0.2">
      <c r="K1229" s="36" t="str">
        <f t="shared" si="43"/>
        <v/>
      </c>
      <c r="L1229" s="36" t="str">
        <f t="shared" si="44"/>
        <v/>
      </c>
    </row>
    <row r="1230" spans="11:12" ht="15" customHeight="1" x14ac:dyDescent="0.2">
      <c r="K1230" s="36" t="str">
        <f t="shared" si="43"/>
        <v/>
      </c>
      <c r="L1230" s="36" t="str">
        <f t="shared" si="44"/>
        <v/>
      </c>
    </row>
    <row r="1231" spans="11:12" ht="15" customHeight="1" x14ac:dyDescent="0.2">
      <c r="K1231" s="36" t="str">
        <f t="shared" si="43"/>
        <v/>
      </c>
      <c r="L1231" s="36" t="str">
        <f t="shared" si="44"/>
        <v/>
      </c>
    </row>
    <row r="1232" spans="11:12" ht="15" customHeight="1" x14ac:dyDescent="0.2">
      <c r="K1232" s="36" t="str">
        <f t="shared" si="43"/>
        <v/>
      </c>
      <c r="L1232" s="36" t="str">
        <f t="shared" si="44"/>
        <v/>
      </c>
    </row>
    <row r="1233" spans="11:12" ht="15" customHeight="1" x14ac:dyDescent="0.2">
      <c r="K1233" s="36" t="str">
        <f t="shared" si="43"/>
        <v/>
      </c>
      <c r="L1233" s="36" t="str">
        <f t="shared" si="44"/>
        <v/>
      </c>
    </row>
    <row r="1234" spans="11:12" ht="15" customHeight="1" x14ac:dyDescent="0.2">
      <c r="K1234" s="36" t="str">
        <f t="shared" si="43"/>
        <v/>
      </c>
      <c r="L1234" s="36" t="str">
        <f t="shared" si="44"/>
        <v/>
      </c>
    </row>
    <row r="1235" spans="11:12" ht="15" customHeight="1" x14ac:dyDescent="0.2">
      <c r="K1235" s="36" t="str">
        <f t="shared" si="43"/>
        <v/>
      </c>
      <c r="L1235" s="36" t="str">
        <f t="shared" si="44"/>
        <v/>
      </c>
    </row>
    <row r="1236" spans="11:12" ht="15" customHeight="1" x14ac:dyDescent="0.2">
      <c r="K1236" s="36" t="str">
        <f t="shared" si="43"/>
        <v/>
      </c>
      <c r="L1236" s="36" t="str">
        <f t="shared" si="44"/>
        <v/>
      </c>
    </row>
    <row r="1237" spans="11:12" ht="15" customHeight="1" x14ac:dyDescent="0.2">
      <c r="K1237" s="36" t="str">
        <f t="shared" si="43"/>
        <v/>
      </c>
      <c r="L1237" s="36" t="str">
        <f t="shared" si="44"/>
        <v/>
      </c>
    </row>
    <row r="1238" spans="11:12" ht="15" customHeight="1" x14ac:dyDescent="0.2">
      <c r="K1238" s="36" t="str">
        <f t="shared" si="43"/>
        <v/>
      </c>
      <c r="L1238" s="36" t="str">
        <f t="shared" si="44"/>
        <v/>
      </c>
    </row>
    <row r="1239" spans="11:12" ht="15" customHeight="1" x14ac:dyDescent="0.2">
      <c r="K1239" s="36" t="str">
        <f t="shared" si="43"/>
        <v/>
      </c>
      <c r="L1239" s="36" t="str">
        <f t="shared" si="44"/>
        <v/>
      </c>
    </row>
    <row r="1240" spans="11:12" ht="15" customHeight="1" x14ac:dyDescent="0.2">
      <c r="K1240" s="36" t="str">
        <f t="shared" si="43"/>
        <v/>
      </c>
      <c r="L1240" s="36" t="str">
        <f t="shared" si="44"/>
        <v/>
      </c>
    </row>
    <row r="1241" spans="11:12" ht="15" customHeight="1" x14ac:dyDescent="0.2">
      <c r="K1241" s="36" t="str">
        <f t="shared" si="43"/>
        <v/>
      </c>
      <c r="L1241" s="36" t="str">
        <f t="shared" si="44"/>
        <v/>
      </c>
    </row>
    <row r="1242" spans="11:12" ht="15" customHeight="1" x14ac:dyDescent="0.2">
      <c r="K1242" s="36" t="str">
        <f t="shared" si="43"/>
        <v/>
      </c>
      <c r="L1242" s="36" t="str">
        <f t="shared" si="44"/>
        <v/>
      </c>
    </row>
    <row r="1243" spans="11:12" ht="15" customHeight="1" x14ac:dyDescent="0.2">
      <c r="K1243" s="36" t="str">
        <f t="shared" si="43"/>
        <v/>
      </c>
      <c r="L1243" s="36" t="str">
        <f t="shared" si="44"/>
        <v/>
      </c>
    </row>
    <row r="1244" spans="11:12" ht="15" customHeight="1" x14ac:dyDescent="0.2">
      <c r="K1244" s="36" t="str">
        <f t="shared" si="43"/>
        <v/>
      </c>
      <c r="L1244" s="36" t="str">
        <f t="shared" si="44"/>
        <v/>
      </c>
    </row>
    <row r="1245" spans="11:12" ht="15" customHeight="1" x14ac:dyDescent="0.2">
      <c r="K1245" s="36" t="str">
        <f t="shared" si="43"/>
        <v/>
      </c>
      <c r="L1245" s="36" t="str">
        <f t="shared" si="44"/>
        <v/>
      </c>
    </row>
    <row r="1246" spans="11:12" ht="15" customHeight="1" x14ac:dyDescent="0.2">
      <c r="K1246" s="36" t="str">
        <f t="shared" si="43"/>
        <v/>
      </c>
      <c r="L1246" s="36" t="str">
        <f t="shared" si="44"/>
        <v/>
      </c>
    </row>
    <row r="1247" spans="11:12" ht="15" customHeight="1" x14ac:dyDescent="0.2">
      <c r="K1247" s="36" t="str">
        <f t="shared" si="43"/>
        <v/>
      </c>
      <c r="L1247" s="36" t="str">
        <f t="shared" si="44"/>
        <v/>
      </c>
    </row>
    <row r="1248" spans="11:12" ht="15" customHeight="1" x14ac:dyDescent="0.2">
      <c r="K1248" s="36" t="str">
        <f t="shared" si="43"/>
        <v/>
      </c>
      <c r="L1248" s="36" t="str">
        <f t="shared" si="44"/>
        <v/>
      </c>
    </row>
    <row r="1249" spans="11:12" ht="15" customHeight="1" x14ac:dyDescent="0.2">
      <c r="K1249" s="36" t="str">
        <f t="shared" si="43"/>
        <v/>
      </c>
      <c r="L1249" s="36" t="str">
        <f t="shared" si="44"/>
        <v/>
      </c>
    </row>
    <row r="1250" spans="11:12" ht="15" customHeight="1" x14ac:dyDescent="0.2">
      <c r="K1250" s="36" t="str">
        <f t="shared" si="43"/>
        <v/>
      </c>
      <c r="L1250" s="36" t="str">
        <f t="shared" si="44"/>
        <v/>
      </c>
    </row>
    <row r="1251" spans="11:12" ht="15" customHeight="1" x14ac:dyDescent="0.2">
      <c r="K1251" s="36" t="str">
        <f t="shared" si="43"/>
        <v/>
      </c>
      <c r="L1251" s="36" t="str">
        <f t="shared" si="44"/>
        <v/>
      </c>
    </row>
    <row r="1252" spans="11:12" ht="15" customHeight="1" x14ac:dyDescent="0.2">
      <c r="K1252" s="36" t="str">
        <f t="shared" si="43"/>
        <v/>
      </c>
      <c r="L1252" s="36" t="str">
        <f t="shared" si="44"/>
        <v/>
      </c>
    </row>
    <row r="1253" spans="11:12" ht="15" customHeight="1" x14ac:dyDescent="0.2">
      <c r="K1253" s="36" t="str">
        <f t="shared" si="43"/>
        <v/>
      </c>
      <c r="L1253" s="36" t="str">
        <f t="shared" si="44"/>
        <v/>
      </c>
    </row>
    <row r="1254" spans="11:12" ht="15" customHeight="1" x14ac:dyDescent="0.2">
      <c r="K1254" s="36" t="str">
        <f t="shared" ref="K1254:K1317" si="45">IF(ISNUMBER(J1254),G1254/$J1254,"")</f>
        <v/>
      </c>
      <c r="L1254" s="36" t="str">
        <f t="shared" ref="L1254:L1317" si="46">IF(ISNUMBER(K1254),H1254/$J1254,"")</f>
        <v/>
      </c>
    </row>
    <row r="1255" spans="11:12" ht="15" customHeight="1" x14ac:dyDescent="0.2">
      <c r="K1255" s="36" t="str">
        <f t="shared" si="45"/>
        <v/>
      </c>
      <c r="L1255" s="36" t="str">
        <f t="shared" si="46"/>
        <v/>
      </c>
    </row>
    <row r="1256" spans="11:12" ht="15" customHeight="1" x14ac:dyDescent="0.2">
      <c r="K1256" s="36" t="str">
        <f t="shared" si="45"/>
        <v/>
      </c>
      <c r="L1256" s="36" t="str">
        <f t="shared" si="46"/>
        <v/>
      </c>
    </row>
    <row r="1257" spans="11:12" ht="15" customHeight="1" x14ac:dyDescent="0.2">
      <c r="K1257" s="36" t="str">
        <f t="shared" si="45"/>
        <v/>
      </c>
      <c r="L1257" s="36" t="str">
        <f t="shared" si="46"/>
        <v/>
      </c>
    </row>
    <row r="1258" spans="11:12" ht="15" customHeight="1" x14ac:dyDescent="0.2">
      <c r="K1258" s="36" t="str">
        <f t="shared" si="45"/>
        <v/>
      </c>
      <c r="L1258" s="36" t="str">
        <f t="shared" si="46"/>
        <v/>
      </c>
    </row>
    <row r="1259" spans="11:12" ht="15" customHeight="1" x14ac:dyDescent="0.2">
      <c r="K1259" s="36" t="str">
        <f t="shared" si="45"/>
        <v/>
      </c>
      <c r="L1259" s="36" t="str">
        <f t="shared" si="46"/>
        <v/>
      </c>
    </row>
    <row r="1260" spans="11:12" ht="15" customHeight="1" x14ac:dyDescent="0.2">
      <c r="K1260" s="36" t="str">
        <f t="shared" si="45"/>
        <v/>
      </c>
      <c r="L1260" s="36" t="str">
        <f t="shared" si="46"/>
        <v/>
      </c>
    </row>
    <row r="1261" spans="11:12" ht="15" customHeight="1" x14ac:dyDescent="0.2">
      <c r="K1261" s="36" t="str">
        <f t="shared" si="45"/>
        <v/>
      </c>
      <c r="L1261" s="36" t="str">
        <f t="shared" si="46"/>
        <v/>
      </c>
    </row>
    <row r="1262" spans="11:12" ht="15" customHeight="1" x14ac:dyDescent="0.2">
      <c r="K1262" s="36" t="str">
        <f t="shared" si="45"/>
        <v/>
      </c>
      <c r="L1262" s="36" t="str">
        <f t="shared" si="46"/>
        <v/>
      </c>
    </row>
    <row r="1263" spans="11:12" ht="15" customHeight="1" x14ac:dyDescent="0.2">
      <c r="K1263" s="36" t="str">
        <f t="shared" si="45"/>
        <v/>
      </c>
      <c r="L1263" s="36" t="str">
        <f t="shared" si="46"/>
        <v/>
      </c>
    </row>
    <row r="1264" spans="11:12" ht="15" customHeight="1" x14ac:dyDescent="0.2">
      <c r="K1264" s="36" t="str">
        <f t="shared" si="45"/>
        <v/>
      </c>
      <c r="L1264" s="36" t="str">
        <f t="shared" si="46"/>
        <v/>
      </c>
    </row>
    <row r="1265" spans="11:12" ht="15" customHeight="1" x14ac:dyDescent="0.2">
      <c r="K1265" s="36" t="str">
        <f t="shared" si="45"/>
        <v/>
      </c>
      <c r="L1265" s="36" t="str">
        <f t="shared" si="46"/>
        <v/>
      </c>
    </row>
    <row r="1266" spans="11:12" ht="15" customHeight="1" x14ac:dyDescent="0.2">
      <c r="K1266" s="36" t="str">
        <f t="shared" si="45"/>
        <v/>
      </c>
      <c r="L1266" s="36" t="str">
        <f t="shared" si="46"/>
        <v/>
      </c>
    </row>
    <row r="1267" spans="11:12" ht="15" customHeight="1" x14ac:dyDescent="0.2">
      <c r="K1267" s="36" t="str">
        <f t="shared" si="45"/>
        <v/>
      </c>
      <c r="L1267" s="36" t="str">
        <f t="shared" si="46"/>
        <v/>
      </c>
    </row>
    <row r="1268" spans="11:12" ht="15" customHeight="1" x14ac:dyDescent="0.2">
      <c r="K1268" s="36" t="str">
        <f t="shared" si="45"/>
        <v/>
      </c>
      <c r="L1268" s="36" t="str">
        <f t="shared" si="46"/>
        <v/>
      </c>
    </row>
    <row r="1269" spans="11:12" ht="15" customHeight="1" x14ac:dyDescent="0.2">
      <c r="K1269" s="36" t="str">
        <f t="shared" si="45"/>
        <v/>
      </c>
      <c r="L1269" s="36" t="str">
        <f t="shared" si="46"/>
        <v/>
      </c>
    </row>
    <row r="1270" spans="11:12" ht="15" customHeight="1" x14ac:dyDescent="0.2">
      <c r="K1270" s="36" t="str">
        <f t="shared" si="45"/>
        <v/>
      </c>
      <c r="L1270" s="36" t="str">
        <f t="shared" si="46"/>
        <v/>
      </c>
    </row>
    <row r="1271" spans="11:12" ht="15" customHeight="1" x14ac:dyDescent="0.2">
      <c r="K1271" s="36" t="str">
        <f t="shared" si="45"/>
        <v/>
      </c>
      <c r="L1271" s="36" t="str">
        <f t="shared" si="46"/>
        <v/>
      </c>
    </row>
    <row r="1272" spans="11:12" ht="15" customHeight="1" x14ac:dyDescent="0.2">
      <c r="K1272" s="36" t="str">
        <f t="shared" si="45"/>
        <v/>
      </c>
      <c r="L1272" s="36" t="str">
        <f t="shared" si="46"/>
        <v/>
      </c>
    </row>
    <row r="1273" spans="11:12" ht="15" customHeight="1" x14ac:dyDescent="0.2">
      <c r="K1273" s="36" t="str">
        <f t="shared" si="45"/>
        <v/>
      </c>
      <c r="L1273" s="36" t="str">
        <f t="shared" si="46"/>
        <v/>
      </c>
    </row>
    <row r="1274" spans="11:12" ht="15" customHeight="1" x14ac:dyDescent="0.2">
      <c r="K1274" s="36" t="str">
        <f t="shared" si="45"/>
        <v/>
      </c>
      <c r="L1274" s="36" t="str">
        <f t="shared" si="46"/>
        <v/>
      </c>
    </row>
    <row r="1275" spans="11:12" ht="15" customHeight="1" x14ac:dyDescent="0.2">
      <c r="K1275" s="36" t="str">
        <f t="shared" si="45"/>
        <v/>
      </c>
      <c r="L1275" s="36" t="str">
        <f t="shared" si="46"/>
        <v/>
      </c>
    </row>
    <row r="1276" spans="11:12" ht="15" customHeight="1" x14ac:dyDescent="0.2">
      <c r="K1276" s="36" t="str">
        <f t="shared" si="45"/>
        <v/>
      </c>
      <c r="L1276" s="36" t="str">
        <f t="shared" si="46"/>
        <v/>
      </c>
    </row>
    <row r="1277" spans="11:12" ht="15" customHeight="1" x14ac:dyDescent="0.2">
      <c r="K1277" s="36" t="str">
        <f t="shared" si="45"/>
        <v/>
      </c>
      <c r="L1277" s="36" t="str">
        <f t="shared" si="46"/>
        <v/>
      </c>
    </row>
    <row r="1278" spans="11:12" ht="15" customHeight="1" x14ac:dyDescent="0.2">
      <c r="K1278" s="36" t="str">
        <f t="shared" si="45"/>
        <v/>
      </c>
      <c r="L1278" s="36" t="str">
        <f t="shared" si="46"/>
        <v/>
      </c>
    </row>
    <row r="1279" spans="11:12" ht="15" customHeight="1" x14ac:dyDescent="0.2">
      <c r="K1279" s="36" t="str">
        <f t="shared" si="45"/>
        <v/>
      </c>
      <c r="L1279" s="36" t="str">
        <f t="shared" si="46"/>
        <v/>
      </c>
    </row>
    <row r="1280" spans="11:12" ht="15" customHeight="1" x14ac:dyDescent="0.2">
      <c r="K1280" s="36" t="str">
        <f t="shared" si="45"/>
        <v/>
      </c>
      <c r="L1280" s="36" t="str">
        <f t="shared" si="46"/>
        <v/>
      </c>
    </row>
    <row r="1281" spans="11:12" ht="15" customHeight="1" x14ac:dyDescent="0.2">
      <c r="K1281" s="36" t="str">
        <f t="shared" si="45"/>
        <v/>
      </c>
      <c r="L1281" s="36" t="str">
        <f t="shared" si="46"/>
        <v/>
      </c>
    </row>
    <row r="1282" spans="11:12" ht="15" customHeight="1" x14ac:dyDescent="0.2">
      <c r="K1282" s="36" t="str">
        <f t="shared" si="45"/>
        <v/>
      </c>
      <c r="L1282" s="36" t="str">
        <f t="shared" si="46"/>
        <v/>
      </c>
    </row>
    <row r="1283" spans="11:12" ht="15" customHeight="1" x14ac:dyDescent="0.2">
      <c r="K1283" s="36" t="str">
        <f t="shared" si="45"/>
        <v/>
      </c>
      <c r="L1283" s="36" t="str">
        <f t="shared" si="46"/>
        <v/>
      </c>
    </row>
    <row r="1284" spans="11:12" ht="15" customHeight="1" x14ac:dyDescent="0.2">
      <c r="K1284" s="36" t="str">
        <f t="shared" si="45"/>
        <v/>
      </c>
      <c r="L1284" s="36" t="str">
        <f t="shared" si="46"/>
        <v/>
      </c>
    </row>
    <row r="1285" spans="11:12" ht="15" customHeight="1" x14ac:dyDescent="0.2">
      <c r="K1285" s="36" t="str">
        <f t="shared" si="45"/>
        <v/>
      </c>
      <c r="L1285" s="36" t="str">
        <f t="shared" si="46"/>
        <v/>
      </c>
    </row>
    <row r="1286" spans="11:12" ht="15" customHeight="1" x14ac:dyDescent="0.2">
      <c r="K1286" s="36" t="str">
        <f t="shared" si="45"/>
        <v/>
      </c>
      <c r="L1286" s="36" t="str">
        <f t="shared" si="46"/>
        <v/>
      </c>
    </row>
    <row r="1287" spans="11:12" ht="15" customHeight="1" x14ac:dyDescent="0.2">
      <c r="K1287" s="36" t="str">
        <f t="shared" si="45"/>
        <v/>
      </c>
      <c r="L1287" s="36" t="str">
        <f t="shared" si="46"/>
        <v/>
      </c>
    </row>
    <row r="1288" spans="11:12" ht="15" customHeight="1" x14ac:dyDescent="0.2">
      <c r="K1288" s="36" t="str">
        <f t="shared" si="45"/>
        <v/>
      </c>
      <c r="L1288" s="36" t="str">
        <f t="shared" si="46"/>
        <v/>
      </c>
    </row>
    <row r="1289" spans="11:12" ht="15" customHeight="1" x14ac:dyDescent="0.2">
      <c r="K1289" s="36" t="str">
        <f t="shared" si="45"/>
        <v/>
      </c>
      <c r="L1289" s="36" t="str">
        <f t="shared" si="46"/>
        <v/>
      </c>
    </row>
    <row r="1290" spans="11:12" ht="15" customHeight="1" x14ac:dyDescent="0.2">
      <c r="K1290" s="36" t="str">
        <f t="shared" si="45"/>
        <v/>
      </c>
      <c r="L1290" s="36" t="str">
        <f t="shared" si="46"/>
        <v/>
      </c>
    </row>
    <row r="1291" spans="11:12" ht="15" customHeight="1" x14ac:dyDescent="0.2">
      <c r="K1291" s="36" t="str">
        <f t="shared" si="45"/>
        <v/>
      </c>
      <c r="L1291" s="36" t="str">
        <f t="shared" si="46"/>
        <v/>
      </c>
    </row>
    <row r="1292" spans="11:12" ht="15" customHeight="1" x14ac:dyDescent="0.2">
      <c r="K1292" s="36" t="str">
        <f t="shared" si="45"/>
        <v/>
      </c>
      <c r="L1292" s="36" t="str">
        <f t="shared" si="46"/>
        <v/>
      </c>
    </row>
    <row r="1293" spans="11:12" ht="15" customHeight="1" x14ac:dyDescent="0.2">
      <c r="K1293" s="36" t="str">
        <f t="shared" si="45"/>
        <v/>
      </c>
      <c r="L1293" s="36" t="str">
        <f t="shared" si="46"/>
        <v/>
      </c>
    </row>
    <row r="1294" spans="11:12" ht="15" customHeight="1" x14ac:dyDescent="0.2">
      <c r="K1294" s="36" t="str">
        <f t="shared" si="45"/>
        <v/>
      </c>
      <c r="L1294" s="36" t="str">
        <f t="shared" si="46"/>
        <v/>
      </c>
    </row>
    <row r="1295" spans="11:12" ht="15" customHeight="1" x14ac:dyDescent="0.2">
      <c r="K1295" s="36" t="str">
        <f t="shared" si="45"/>
        <v/>
      </c>
      <c r="L1295" s="36" t="str">
        <f t="shared" si="46"/>
        <v/>
      </c>
    </row>
    <row r="1296" spans="11:12" ht="15" customHeight="1" x14ac:dyDescent="0.2">
      <c r="K1296" s="36" t="str">
        <f t="shared" si="45"/>
        <v/>
      </c>
      <c r="L1296" s="36" t="str">
        <f t="shared" si="46"/>
        <v/>
      </c>
    </row>
    <row r="1297" spans="11:12" ht="15" customHeight="1" x14ac:dyDescent="0.2">
      <c r="K1297" s="36" t="str">
        <f t="shared" si="45"/>
        <v/>
      </c>
      <c r="L1297" s="36" t="str">
        <f t="shared" si="46"/>
        <v/>
      </c>
    </row>
    <row r="1298" spans="11:12" ht="15" customHeight="1" x14ac:dyDescent="0.2">
      <c r="K1298" s="36" t="str">
        <f t="shared" si="45"/>
        <v/>
      </c>
      <c r="L1298" s="36" t="str">
        <f t="shared" si="46"/>
        <v/>
      </c>
    </row>
    <row r="1299" spans="11:12" ht="15" customHeight="1" x14ac:dyDescent="0.2">
      <c r="K1299" s="36" t="str">
        <f t="shared" si="45"/>
        <v/>
      </c>
      <c r="L1299" s="36" t="str">
        <f t="shared" si="46"/>
        <v/>
      </c>
    </row>
    <row r="1300" spans="11:12" ht="15" customHeight="1" x14ac:dyDescent="0.2">
      <c r="K1300" s="36" t="str">
        <f t="shared" si="45"/>
        <v/>
      </c>
      <c r="L1300" s="36" t="str">
        <f t="shared" si="46"/>
        <v/>
      </c>
    </row>
    <row r="1301" spans="11:12" ht="15" customHeight="1" x14ac:dyDescent="0.2">
      <c r="K1301" s="36" t="str">
        <f t="shared" si="45"/>
        <v/>
      </c>
      <c r="L1301" s="36" t="str">
        <f t="shared" si="46"/>
        <v/>
      </c>
    </row>
    <row r="1302" spans="11:12" ht="15" customHeight="1" x14ac:dyDescent="0.2">
      <c r="K1302" s="36" t="str">
        <f t="shared" si="45"/>
        <v/>
      </c>
      <c r="L1302" s="36" t="str">
        <f t="shared" si="46"/>
        <v/>
      </c>
    </row>
    <row r="1303" spans="11:12" ht="15" customHeight="1" x14ac:dyDescent="0.2">
      <c r="K1303" s="36" t="str">
        <f t="shared" si="45"/>
        <v/>
      </c>
      <c r="L1303" s="36" t="str">
        <f t="shared" si="46"/>
        <v/>
      </c>
    </row>
    <row r="1304" spans="11:12" ht="15" customHeight="1" x14ac:dyDescent="0.2">
      <c r="K1304" s="36" t="str">
        <f t="shared" si="45"/>
        <v/>
      </c>
      <c r="L1304" s="36" t="str">
        <f t="shared" si="46"/>
        <v/>
      </c>
    </row>
    <row r="1305" spans="11:12" ht="15" customHeight="1" x14ac:dyDescent="0.2">
      <c r="K1305" s="36" t="str">
        <f t="shared" si="45"/>
        <v/>
      </c>
      <c r="L1305" s="36" t="str">
        <f t="shared" si="46"/>
        <v/>
      </c>
    </row>
    <row r="1306" spans="11:12" ht="15" customHeight="1" x14ac:dyDescent="0.2">
      <c r="K1306" s="36" t="str">
        <f t="shared" si="45"/>
        <v/>
      </c>
      <c r="L1306" s="36" t="str">
        <f t="shared" si="46"/>
        <v/>
      </c>
    </row>
    <row r="1307" spans="11:12" ht="15" customHeight="1" x14ac:dyDescent="0.2">
      <c r="K1307" s="36" t="str">
        <f t="shared" si="45"/>
        <v/>
      </c>
      <c r="L1307" s="36" t="str">
        <f t="shared" si="46"/>
        <v/>
      </c>
    </row>
    <row r="1308" spans="11:12" ht="15" customHeight="1" x14ac:dyDescent="0.2">
      <c r="K1308" s="36" t="str">
        <f t="shared" si="45"/>
        <v/>
      </c>
      <c r="L1308" s="36" t="str">
        <f t="shared" si="46"/>
        <v/>
      </c>
    </row>
    <row r="1309" spans="11:12" ht="15" customHeight="1" x14ac:dyDescent="0.2">
      <c r="K1309" s="36" t="str">
        <f t="shared" si="45"/>
        <v/>
      </c>
      <c r="L1309" s="36" t="str">
        <f t="shared" si="46"/>
        <v/>
      </c>
    </row>
    <row r="1310" spans="11:12" ht="15" customHeight="1" x14ac:dyDescent="0.2">
      <c r="K1310" s="36" t="str">
        <f t="shared" si="45"/>
        <v/>
      </c>
      <c r="L1310" s="36" t="str">
        <f t="shared" si="46"/>
        <v/>
      </c>
    </row>
    <row r="1311" spans="11:12" ht="15" customHeight="1" x14ac:dyDescent="0.2">
      <c r="K1311" s="36" t="str">
        <f t="shared" si="45"/>
        <v/>
      </c>
      <c r="L1311" s="36" t="str">
        <f t="shared" si="46"/>
        <v/>
      </c>
    </row>
    <row r="1312" spans="11:12" ht="15" customHeight="1" x14ac:dyDescent="0.2">
      <c r="K1312" s="36" t="str">
        <f t="shared" si="45"/>
        <v/>
      </c>
      <c r="L1312" s="36" t="str">
        <f t="shared" si="46"/>
        <v/>
      </c>
    </row>
    <row r="1313" spans="11:12" ht="15" customHeight="1" x14ac:dyDescent="0.2">
      <c r="K1313" s="36" t="str">
        <f t="shared" si="45"/>
        <v/>
      </c>
      <c r="L1313" s="36" t="str">
        <f t="shared" si="46"/>
        <v/>
      </c>
    </row>
    <row r="1314" spans="11:12" ht="15" customHeight="1" x14ac:dyDescent="0.2">
      <c r="K1314" s="36" t="str">
        <f t="shared" si="45"/>
        <v/>
      </c>
      <c r="L1314" s="36" t="str">
        <f t="shared" si="46"/>
        <v/>
      </c>
    </row>
    <row r="1315" spans="11:12" ht="15" customHeight="1" x14ac:dyDescent="0.2">
      <c r="K1315" s="36" t="str">
        <f t="shared" si="45"/>
        <v/>
      </c>
      <c r="L1315" s="36" t="str">
        <f t="shared" si="46"/>
        <v/>
      </c>
    </row>
    <row r="1316" spans="11:12" ht="15" customHeight="1" x14ac:dyDescent="0.2">
      <c r="K1316" s="36" t="str">
        <f t="shared" si="45"/>
        <v/>
      </c>
      <c r="L1316" s="36" t="str">
        <f t="shared" si="46"/>
        <v/>
      </c>
    </row>
    <row r="1317" spans="11:12" ht="15" customHeight="1" x14ac:dyDescent="0.2">
      <c r="K1317" s="36" t="str">
        <f t="shared" si="45"/>
        <v/>
      </c>
      <c r="L1317" s="36" t="str">
        <f t="shared" si="46"/>
        <v/>
      </c>
    </row>
    <row r="1318" spans="11:12" ht="15" customHeight="1" x14ac:dyDescent="0.2">
      <c r="K1318" s="36" t="str">
        <f t="shared" ref="K1318:K1381" si="47">IF(ISNUMBER(J1318),G1318/$J1318,"")</f>
        <v/>
      </c>
      <c r="L1318" s="36" t="str">
        <f t="shared" ref="L1318:L1381" si="48">IF(ISNUMBER(K1318),H1318/$J1318,"")</f>
        <v/>
      </c>
    </row>
    <row r="1319" spans="11:12" ht="15" customHeight="1" x14ac:dyDescent="0.2">
      <c r="K1319" s="36" t="str">
        <f t="shared" si="47"/>
        <v/>
      </c>
      <c r="L1319" s="36" t="str">
        <f t="shared" si="48"/>
        <v/>
      </c>
    </row>
    <row r="1320" spans="11:12" ht="15" customHeight="1" x14ac:dyDescent="0.2">
      <c r="K1320" s="36" t="str">
        <f t="shared" si="47"/>
        <v/>
      </c>
      <c r="L1320" s="36" t="str">
        <f t="shared" si="48"/>
        <v/>
      </c>
    </row>
    <row r="1321" spans="11:12" ht="15" customHeight="1" x14ac:dyDescent="0.2">
      <c r="K1321" s="36" t="str">
        <f t="shared" si="47"/>
        <v/>
      </c>
      <c r="L1321" s="36" t="str">
        <f t="shared" si="48"/>
        <v/>
      </c>
    </row>
    <row r="1322" spans="11:12" ht="15" customHeight="1" x14ac:dyDescent="0.2">
      <c r="K1322" s="36" t="str">
        <f t="shared" si="47"/>
        <v/>
      </c>
      <c r="L1322" s="36" t="str">
        <f t="shared" si="48"/>
        <v/>
      </c>
    </row>
    <row r="1323" spans="11:12" ht="15" customHeight="1" x14ac:dyDescent="0.2">
      <c r="K1323" s="36" t="str">
        <f t="shared" si="47"/>
        <v/>
      </c>
      <c r="L1323" s="36" t="str">
        <f t="shared" si="48"/>
        <v/>
      </c>
    </row>
    <row r="1324" spans="11:12" ht="15" customHeight="1" x14ac:dyDescent="0.2">
      <c r="K1324" s="36" t="str">
        <f t="shared" si="47"/>
        <v/>
      </c>
      <c r="L1324" s="36" t="str">
        <f t="shared" si="48"/>
        <v/>
      </c>
    </row>
    <row r="1325" spans="11:12" ht="15" customHeight="1" x14ac:dyDescent="0.2">
      <c r="K1325" s="36" t="str">
        <f t="shared" si="47"/>
        <v/>
      </c>
      <c r="L1325" s="36" t="str">
        <f t="shared" si="48"/>
        <v/>
      </c>
    </row>
    <row r="1326" spans="11:12" ht="15" customHeight="1" x14ac:dyDescent="0.2">
      <c r="K1326" s="36" t="str">
        <f t="shared" si="47"/>
        <v/>
      </c>
      <c r="L1326" s="36" t="str">
        <f t="shared" si="48"/>
        <v/>
      </c>
    </row>
    <row r="1327" spans="11:12" ht="15" customHeight="1" x14ac:dyDescent="0.2">
      <c r="K1327" s="36" t="str">
        <f t="shared" si="47"/>
        <v/>
      </c>
      <c r="L1327" s="36" t="str">
        <f t="shared" si="48"/>
        <v/>
      </c>
    </row>
    <row r="1328" spans="11:12" ht="15" customHeight="1" x14ac:dyDescent="0.2">
      <c r="K1328" s="36" t="str">
        <f t="shared" si="47"/>
        <v/>
      </c>
      <c r="L1328" s="36" t="str">
        <f t="shared" si="48"/>
        <v/>
      </c>
    </row>
    <row r="1329" spans="11:12" ht="15" customHeight="1" x14ac:dyDescent="0.2">
      <c r="K1329" s="36" t="str">
        <f t="shared" si="47"/>
        <v/>
      </c>
      <c r="L1329" s="36" t="str">
        <f t="shared" si="48"/>
        <v/>
      </c>
    </row>
    <row r="1330" spans="11:12" ht="15" customHeight="1" x14ac:dyDescent="0.2">
      <c r="K1330" s="36" t="str">
        <f t="shared" si="47"/>
        <v/>
      </c>
      <c r="L1330" s="36" t="str">
        <f t="shared" si="48"/>
        <v/>
      </c>
    </row>
    <row r="1331" spans="11:12" ht="15" customHeight="1" x14ac:dyDescent="0.2">
      <c r="K1331" s="36" t="str">
        <f t="shared" si="47"/>
        <v/>
      </c>
      <c r="L1331" s="36" t="str">
        <f t="shared" si="48"/>
        <v/>
      </c>
    </row>
    <row r="1332" spans="11:12" ht="15" customHeight="1" x14ac:dyDescent="0.2">
      <c r="K1332" s="36" t="str">
        <f t="shared" si="47"/>
        <v/>
      </c>
      <c r="L1332" s="36" t="str">
        <f t="shared" si="48"/>
        <v/>
      </c>
    </row>
    <row r="1333" spans="11:12" ht="15" customHeight="1" x14ac:dyDescent="0.2">
      <c r="K1333" s="36" t="str">
        <f t="shared" si="47"/>
        <v/>
      </c>
      <c r="L1333" s="36" t="str">
        <f t="shared" si="48"/>
        <v/>
      </c>
    </row>
    <row r="1334" spans="11:12" ht="15" customHeight="1" x14ac:dyDescent="0.2">
      <c r="K1334" s="36" t="str">
        <f t="shared" si="47"/>
        <v/>
      </c>
      <c r="L1334" s="36" t="str">
        <f t="shared" si="48"/>
        <v/>
      </c>
    </row>
    <row r="1335" spans="11:12" ht="15" customHeight="1" x14ac:dyDescent="0.2">
      <c r="K1335" s="36" t="str">
        <f t="shared" si="47"/>
        <v/>
      </c>
      <c r="L1335" s="36" t="str">
        <f t="shared" si="48"/>
        <v/>
      </c>
    </row>
    <row r="1336" spans="11:12" ht="15" customHeight="1" x14ac:dyDescent="0.2">
      <c r="K1336" s="36" t="str">
        <f t="shared" si="47"/>
        <v/>
      </c>
      <c r="L1336" s="36" t="str">
        <f t="shared" si="48"/>
        <v/>
      </c>
    </row>
    <row r="1337" spans="11:12" ht="15" customHeight="1" x14ac:dyDescent="0.2">
      <c r="K1337" s="36" t="str">
        <f t="shared" si="47"/>
        <v/>
      </c>
      <c r="L1337" s="36" t="str">
        <f t="shared" si="48"/>
        <v/>
      </c>
    </row>
    <row r="1338" spans="11:12" ht="15" customHeight="1" x14ac:dyDescent="0.2">
      <c r="K1338" s="36" t="str">
        <f t="shared" si="47"/>
        <v/>
      </c>
      <c r="L1338" s="36" t="str">
        <f t="shared" si="48"/>
        <v/>
      </c>
    </row>
    <row r="1339" spans="11:12" ht="15" customHeight="1" x14ac:dyDescent="0.2">
      <c r="K1339" s="36" t="str">
        <f t="shared" si="47"/>
        <v/>
      </c>
      <c r="L1339" s="36" t="str">
        <f t="shared" si="48"/>
        <v/>
      </c>
    </row>
    <row r="1340" spans="11:12" ht="15" customHeight="1" x14ac:dyDescent="0.2">
      <c r="K1340" s="36" t="str">
        <f t="shared" si="47"/>
        <v/>
      </c>
      <c r="L1340" s="36" t="str">
        <f t="shared" si="48"/>
        <v/>
      </c>
    </row>
    <row r="1341" spans="11:12" ht="15" customHeight="1" x14ac:dyDescent="0.2">
      <c r="K1341" s="36" t="str">
        <f t="shared" si="47"/>
        <v/>
      </c>
      <c r="L1341" s="36" t="str">
        <f t="shared" si="48"/>
        <v/>
      </c>
    </row>
    <row r="1342" spans="11:12" ht="15" customHeight="1" x14ac:dyDescent="0.2">
      <c r="K1342" s="36" t="str">
        <f t="shared" si="47"/>
        <v/>
      </c>
      <c r="L1342" s="36" t="str">
        <f t="shared" si="48"/>
        <v/>
      </c>
    </row>
    <row r="1343" spans="11:12" ht="15" customHeight="1" x14ac:dyDescent="0.2">
      <c r="K1343" s="36" t="str">
        <f t="shared" si="47"/>
        <v/>
      </c>
      <c r="L1343" s="36" t="str">
        <f t="shared" si="48"/>
        <v/>
      </c>
    </row>
    <row r="1344" spans="11:12" ht="15" customHeight="1" x14ac:dyDescent="0.2">
      <c r="K1344" s="36" t="str">
        <f t="shared" si="47"/>
        <v/>
      </c>
      <c r="L1344" s="36" t="str">
        <f t="shared" si="48"/>
        <v/>
      </c>
    </row>
    <row r="1345" spans="11:12" ht="15" customHeight="1" x14ac:dyDescent="0.2">
      <c r="K1345" s="36" t="str">
        <f t="shared" si="47"/>
        <v/>
      </c>
      <c r="L1345" s="36" t="str">
        <f t="shared" si="48"/>
        <v/>
      </c>
    </row>
    <row r="1346" spans="11:12" ht="15" customHeight="1" x14ac:dyDescent="0.2">
      <c r="K1346" s="36" t="str">
        <f t="shared" si="47"/>
        <v/>
      </c>
      <c r="L1346" s="36" t="str">
        <f t="shared" si="48"/>
        <v/>
      </c>
    </row>
    <row r="1347" spans="11:12" ht="15" customHeight="1" x14ac:dyDescent="0.2">
      <c r="K1347" s="36" t="str">
        <f t="shared" si="47"/>
        <v/>
      </c>
      <c r="L1347" s="36" t="str">
        <f t="shared" si="48"/>
        <v/>
      </c>
    </row>
    <row r="1348" spans="11:12" ht="15" customHeight="1" x14ac:dyDescent="0.2">
      <c r="K1348" s="36" t="str">
        <f t="shared" si="47"/>
        <v/>
      </c>
      <c r="L1348" s="36" t="str">
        <f t="shared" si="48"/>
        <v/>
      </c>
    </row>
    <row r="1349" spans="11:12" ht="15" customHeight="1" x14ac:dyDescent="0.2">
      <c r="K1349" s="36" t="str">
        <f t="shared" si="47"/>
        <v/>
      </c>
      <c r="L1349" s="36" t="str">
        <f t="shared" si="48"/>
        <v/>
      </c>
    </row>
    <row r="1350" spans="11:12" ht="15" customHeight="1" x14ac:dyDescent="0.2">
      <c r="K1350" s="36" t="str">
        <f t="shared" si="47"/>
        <v/>
      </c>
      <c r="L1350" s="36" t="str">
        <f t="shared" si="48"/>
        <v/>
      </c>
    </row>
    <row r="1351" spans="11:12" ht="15" customHeight="1" x14ac:dyDescent="0.2">
      <c r="K1351" s="36" t="str">
        <f t="shared" si="47"/>
        <v/>
      </c>
      <c r="L1351" s="36" t="str">
        <f t="shared" si="48"/>
        <v/>
      </c>
    </row>
    <row r="1352" spans="11:12" ht="15" customHeight="1" x14ac:dyDescent="0.2">
      <c r="K1352" s="36" t="str">
        <f t="shared" si="47"/>
        <v/>
      </c>
      <c r="L1352" s="36" t="str">
        <f t="shared" si="48"/>
        <v/>
      </c>
    </row>
    <row r="1353" spans="11:12" ht="15" customHeight="1" x14ac:dyDescent="0.2">
      <c r="K1353" s="36" t="str">
        <f t="shared" si="47"/>
        <v/>
      </c>
      <c r="L1353" s="36" t="str">
        <f t="shared" si="48"/>
        <v/>
      </c>
    </row>
    <row r="1354" spans="11:12" ht="15" customHeight="1" x14ac:dyDescent="0.2">
      <c r="K1354" s="36" t="str">
        <f t="shared" si="47"/>
        <v/>
      </c>
      <c r="L1354" s="36" t="str">
        <f t="shared" si="48"/>
        <v/>
      </c>
    </row>
    <row r="1355" spans="11:12" ht="15" customHeight="1" x14ac:dyDescent="0.2">
      <c r="K1355" s="36" t="str">
        <f t="shared" si="47"/>
        <v/>
      </c>
      <c r="L1355" s="36" t="str">
        <f t="shared" si="48"/>
        <v/>
      </c>
    </row>
    <row r="1356" spans="11:12" ht="15" customHeight="1" x14ac:dyDescent="0.2">
      <c r="K1356" s="36" t="str">
        <f t="shared" si="47"/>
        <v/>
      </c>
      <c r="L1356" s="36" t="str">
        <f t="shared" si="48"/>
        <v/>
      </c>
    </row>
    <row r="1357" spans="11:12" ht="15" customHeight="1" x14ac:dyDescent="0.2">
      <c r="K1357" s="36" t="str">
        <f t="shared" si="47"/>
        <v/>
      </c>
      <c r="L1357" s="36" t="str">
        <f t="shared" si="48"/>
        <v/>
      </c>
    </row>
    <row r="1358" spans="11:12" ht="15" customHeight="1" x14ac:dyDescent="0.2">
      <c r="K1358" s="36" t="str">
        <f t="shared" si="47"/>
        <v/>
      </c>
      <c r="L1358" s="36" t="str">
        <f t="shared" si="48"/>
        <v/>
      </c>
    </row>
    <row r="1359" spans="11:12" ht="15" customHeight="1" x14ac:dyDescent="0.2">
      <c r="K1359" s="36" t="str">
        <f t="shared" si="47"/>
        <v/>
      </c>
      <c r="L1359" s="36" t="str">
        <f t="shared" si="48"/>
        <v/>
      </c>
    </row>
    <row r="1360" spans="11:12" ht="15" customHeight="1" x14ac:dyDescent="0.2">
      <c r="K1360" s="36" t="str">
        <f t="shared" si="47"/>
        <v/>
      </c>
      <c r="L1360" s="36" t="str">
        <f t="shared" si="48"/>
        <v/>
      </c>
    </row>
    <row r="1361" spans="11:12" ht="15" customHeight="1" x14ac:dyDescent="0.2">
      <c r="K1361" s="36" t="str">
        <f t="shared" si="47"/>
        <v/>
      </c>
      <c r="L1361" s="36" t="str">
        <f t="shared" si="48"/>
        <v/>
      </c>
    </row>
    <row r="1362" spans="11:12" ht="15" customHeight="1" x14ac:dyDescent="0.2">
      <c r="K1362" s="36" t="str">
        <f t="shared" si="47"/>
        <v/>
      </c>
      <c r="L1362" s="36" t="str">
        <f t="shared" si="48"/>
        <v/>
      </c>
    </row>
    <row r="1363" spans="11:12" ht="15" customHeight="1" x14ac:dyDescent="0.2">
      <c r="K1363" s="36" t="str">
        <f t="shared" si="47"/>
        <v/>
      </c>
      <c r="L1363" s="36" t="str">
        <f t="shared" si="48"/>
        <v/>
      </c>
    </row>
    <row r="1364" spans="11:12" ht="15" customHeight="1" x14ac:dyDescent="0.2">
      <c r="K1364" s="36" t="str">
        <f t="shared" si="47"/>
        <v/>
      </c>
      <c r="L1364" s="36" t="str">
        <f t="shared" si="48"/>
        <v/>
      </c>
    </row>
    <row r="1365" spans="11:12" ht="15" customHeight="1" x14ac:dyDescent="0.2">
      <c r="K1365" s="36" t="str">
        <f t="shared" si="47"/>
        <v/>
      </c>
      <c r="L1365" s="36" t="str">
        <f t="shared" si="48"/>
        <v/>
      </c>
    </row>
    <row r="1366" spans="11:12" ht="15" customHeight="1" x14ac:dyDescent="0.2">
      <c r="K1366" s="36" t="str">
        <f t="shared" si="47"/>
        <v/>
      </c>
      <c r="L1366" s="36" t="str">
        <f t="shared" si="48"/>
        <v/>
      </c>
    </row>
    <row r="1367" spans="11:12" ht="15" customHeight="1" x14ac:dyDescent="0.2">
      <c r="K1367" s="36" t="str">
        <f t="shared" si="47"/>
        <v/>
      </c>
      <c r="L1367" s="36" t="str">
        <f t="shared" si="48"/>
        <v/>
      </c>
    </row>
    <row r="1368" spans="11:12" ht="15" customHeight="1" x14ac:dyDescent="0.2">
      <c r="K1368" s="36" t="str">
        <f t="shared" si="47"/>
        <v/>
      </c>
      <c r="L1368" s="36" t="str">
        <f t="shared" si="48"/>
        <v/>
      </c>
    </row>
    <row r="1369" spans="11:12" ht="15" customHeight="1" x14ac:dyDescent="0.2">
      <c r="K1369" s="36" t="str">
        <f t="shared" si="47"/>
        <v/>
      </c>
      <c r="L1369" s="36" t="str">
        <f t="shared" si="48"/>
        <v/>
      </c>
    </row>
    <row r="1370" spans="11:12" ht="15" customHeight="1" x14ac:dyDescent="0.2">
      <c r="K1370" s="36" t="str">
        <f t="shared" si="47"/>
        <v/>
      </c>
      <c r="L1370" s="36" t="str">
        <f t="shared" si="48"/>
        <v/>
      </c>
    </row>
    <row r="1371" spans="11:12" ht="15" customHeight="1" x14ac:dyDescent="0.2">
      <c r="K1371" s="36" t="str">
        <f t="shared" si="47"/>
        <v/>
      </c>
      <c r="L1371" s="36" t="str">
        <f t="shared" si="48"/>
        <v/>
      </c>
    </row>
    <row r="1372" spans="11:12" ht="15" customHeight="1" x14ac:dyDescent="0.2">
      <c r="K1372" s="36" t="str">
        <f t="shared" si="47"/>
        <v/>
      </c>
      <c r="L1372" s="36" t="str">
        <f t="shared" si="48"/>
        <v/>
      </c>
    </row>
    <row r="1373" spans="11:12" ht="15" customHeight="1" x14ac:dyDescent="0.2">
      <c r="K1373" s="36" t="str">
        <f t="shared" si="47"/>
        <v/>
      </c>
      <c r="L1373" s="36" t="str">
        <f t="shared" si="48"/>
        <v/>
      </c>
    </row>
    <row r="1374" spans="11:12" ht="15" customHeight="1" x14ac:dyDescent="0.2">
      <c r="K1374" s="36" t="str">
        <f t="shared" si="47"/>
        <v/>
      </c>
      <c r="L1374" s="36" t="str">
        <f t="shared" si="48"/>
        <v/>
      </c>
    </row>
    <row r="1375" spans="11:12" ht="15" customHeight="1" x14ac:dyDescent="0.2">
      <c r="K1375" s="36" t="str">
        <f t="shared" si="47"/>
        <v/>
      </c>
      <c r="L1375" s="36" t="str">
        <f t="shared" si="48"/>
        <v/>
      </c>
    </row>
    <row r="1376" spans="11:12" ht="15" customHeight="1" x14ac:dyDescent="0.2">
      <c r="K1376" s="36" t="str">
        <f t="shared" si="47"/>
        <v/>
      </c>
      <c r="L1376" s="36" t="str">
        <f t="shared" si="48"/>
        <v/>
      </c>
    </row>
    <row r="1377" spans="11:12" ht="15" customHeight="1" x14ac:dyDescent="0.2">
      <c r="K1377" s="36" t="str">
        <f t="shared" si="47"/>
        <v/>
      </c>
      <c r="L1377" s="36" t="str">
        <f t="shared" si="48"/>
        <v/>
      </c>
    </row>
    <row r="1378" spans="11:12" ht="15" customHeight="1" x14ac:dyDescent="0.2">
      <c r="K1378" s="36" t="str">
        <f t="shared" si="47"/>
        <v/>
      </c>
      <c r="L1378" s="36" t="str">
        <f t="shared" si="48"/>
        <v/>
      </c>
    </row>
    <row r="1379" spans="11:12" ht="15" customHeight="1" x14ac:dyDescent="0.2">
      <c r="K1379" s="36" t="str">
        <f t="shared" si="47"/>
        <v/>
      </c>
      <c r="L1379" s="36" t="str">
        <f t="shared" si="48"/>
        <v/>
      </c>
    </row>
    <row r="1380" spans="11:12" ht="15" customHeight="1" x14ac:dyDescent="0.2">
      <c r="K1380" s="36" t="str">
        <f t="shared" si="47"/>
        <v/>
      </c>
      <c r="L1380" s="36" t="str">
        <f t="shared" si="48"/>
        <v/>
      </c>
    </row>
    <row r="1381" spans="11:12" ht="15" customHeight="1" x14ac:dyDescent="0.2">
      <c r="K1381" s="36" t="str">
        <f t="shared" si="47"/>
        <v/>
      </c>
      <c r="L1381" s="36" t="str">
        <f t="shared" si="48"/>
        <v/>
      </c>
    </row>
    <row r="1382" spans="11:12" ht="15" customHeight="1" x14ac:dyDescent="0.2">
      <c r="K1382" s="36" t="str">
        <f t="shared" ref="K1382:K1445" si="49">IF(ISNUMBER(J1382),G1382/$J1382,"")</f>
        <v/>
      </c>
      <c r="L1382" s="36" t="str">
        <f t="shared" ref="L1382:L1445" si="50">IF(ISNUMBER(K1382),H1382/$J1382,"")</f>
        <v/>
      </c>
    </row>
    <row r="1383" spans="11:12" ht="15" customHeight="1" x14ac:dyDescent="0.2">
      <c r="K1383" s="36" t="str">
        <f t="shared" si="49"/>
        <v/>
      </c>
      <c r="L1383" s="36" t="str">
        <f t="shared" si="50"/>
        <v/>
      </c>
    </row>
    <row r="1384" spans="11:12" ht="15" customHeight="1" x14ac:dyDescent="0.2">
      <c r="K1384" s="36" t="str">
        <f t="shared" si="49"/>
        <v/>
      </c>
      <c r="L1384" s="36" t="str">
        <f t="shared" si="50"/>
        <v/>
      </c>
    </row>
    <row r="1385" spans="11:12" ht="15" customHeight="1" x14ac:dyDescent="0.2">
      <c r="K1385" s="36" t="str">
        <f t="shared" si="49"/>
        <v/>
      </c>
      <c r="L1385" s="36" t="str">
        <f t="shared" si="50"/>
        <v/>
      </c>
    </row>
    <row r="1386" spans="11:12" ht="15" customHeight="1" x14ac:dyDescent="0.2">
      <c r="K1386" s="36" t="str">
        <f t="shared" si="49"/>
        <v/>
      </c>
      <c r="L1386" s="36" t="str">
        <f t="shared" si="50"/>
        <v/>
      </c>
    </row>
    <row r="1387" spans="11:12" ht="15" customHeight="1" x14ac:dyDescent="0.2">
      <c r="K1387" s="36" t="str">
        <f t="shared" si="49"/>
        <v/>
      </c>
      <c r="L1387" s="36" t="str">
        <f t="shared" si="50"/>
        <v/>
      </c>
    </row>
    <row r="1388" spans="11:12" ht="15" customHeight="1" x14ac:dyDescent="0.2">
      <c r="K1388" s="36" t="str">
        <f t="shared" si="49"/>
        <v/>
      </c>
      <c r="L1388" s="36" t="str">
        <f t="shared" si="50"/>
        <v/>
      </c>
    </row>
    <row r="1389" spans="11:12" ht="15" customHeight="1" x14ac:dyDescent="0.2">
      <c r="K1389" s="36" t="str">
        <f t="shared" si="49"/>
        <v/>
      </c>
      <c r="L1389" s="36" t="str">
        <f t="shared" si="50"/>
        <v/>
      </c>
    </row>
    <row r="1390" spans="11:12" ht="15" customHeight="1" x14ac:dyDescent="0.2">
      <c r="K1390" s="36" t="str">
        <f t="shared" si="49"/>
        <v/>
      </c>
      <c r="L1390" s="36" t="str">
        <f t="shared" si="50"/>
        <v/>
      </c>
    </row>
    <row r="1391" spans="11:12" ht="15" customHeight="1" x14ac:dyDescent="0.2">
      <c r="K1391" s="36" t="str">
        <f t="shared" si="49"/>
        <v/>
      </c>
      <c r="L1391" s="36" t="str">
        <f t="shared" si="50"/>
        <v/>
      </c>
    </row>
    <row r="1392" spans="11:12" ht="15" customHeight="1" x14ac:dyDescent="0.2">
      <c r="K1392" s="36" t="str">
        <f t="shared" si="49"/>
        <v/>
      </c>
      <c r="L1392" s="36" t="str">
        <f t="shared" si="50"/>
        <v/>
      </c>
    </row>
    <row r="1393" spans="11:12" ht="15" customHeight="1" x14ac:dyDescent="0.2">
      <c r="K1393" s="36" t="str">
        <f t="shared" si="49"/>
        <v/>
      </c>
      <c r="L1393" s="36" t="str">
        <f t="shared" si="50"/>
        <v/>
      </c>
    </row>
    <row r="1394" spans="11:12" ht="15" customHeight="1" x14ac:dyDescent="0.2">
      <c r="K1394" s="36" t="str">
        <f t="shared" si="49"/>
        <v/>
      </c>
      <c r="L1394" s="36" t="str">
        <f t="shared" si="50"/>
        <v/>
      </c>
    </row>
    <row r="1395" spans="11:12" ht="15" customHeight="1" x14ac:dyDescent="0.2">
      <c r="K1395" s="36" t="str">
        <f t="shared" si="49"/>
        <v/>
      </c>
      <c r="L1395" s="36" t="str">
        <f t="shared" si="50"/>
        <v/>
      </c>
    </row>
    <row r="1396" spans="11:12" ht="15" customHeight="1" x14ac:dyDescent="0.2">
      <c r="K1396" s="36" t="str">
        <f t="shared" si="49"/>
        <v/>
      </c>
      <c r="L1396" s="36" t="str">
        <f t="shared" si="50"/>
        <v/>
      </c>
    </row>
    <row r="1397" spans="11:12" ht="15" customHeight="1" x14ac:dyDescent="0.2">
      <c r="K1397" s="36" t="str">
        <f t="shared" si="49"/>
        <v/>
      </c>
      <c r="L1397" s="36" t="str">
        <f t="shared" si="50"/>
        <v/>
      </c>
    </row>
    <row r="1398" spans="11:12" ht="15" customHeight="1" x14ac:dyDescent="0.2">
      <c r="K1398" s="36" t="str">
        <f t="shared" si="49"/>
        <v/>
      </c>
      <c r="L1398" s="36" t="str">
        <f t="shared" si="50"/>
        <v/>
      </c>
    </row>
    <row r="1399" spans="11:12" ht="15" customHeight="1" x14ac:dyDescent="0.2">
      <c r="K1399" s="36" t="str">
        <f t="shared" si="49"/>
        <v/>
      </c>
      <c r="L1399" s="36" t="str">
        <f t="shared" si="50"/>
        <v/>
      </c>
    </row>
    <row r="1400" spans="11:12" ht="15" customHeight="1" x14ac:dyDescent="0.2">
      <c r="K1400" s="36" t="str">
        <f t="shared" si="49"/>
        <v/>
      </c>
      <c r="L1400" s="36" t="str">
        <f t="shared" si="50"/>
        <v/>
      </c>
    </row>
    <row r="1401" spans="11:12" ht="15" customHeight="1" x14ac:dyDescent="0.2">
      <c r="K1401" s="36" t="str">
        <f t="shared" si="49"/>
        <v/>
      </c>
      <c r="L1401" s="36" t="str">
        <f t="shared" si="50"/>
        <v/>
      </c>
    </row>
    <row r="1402" spans="11:12" ht="15" customHeight="1" x14ac:dyDescent="0.2">
      <c r="K1402" s="36" t="str">
        <f t="shared" si="49"/>
        <v/>
      </c>
      <c r="L1402" s="36" t="str">
        <f t="shared" si="50"/>
        <v/>
      </c>
    </row>
    <row r="1403" spans="11:12" ht="15" customHeight="1" x14ac:dyDescent="0.2">
      <c r="K1403" s="36" t="str">
        <f t="shared" si="49"/>
        <v/>
      </c>
      <c r="L1403" s="36" t="str">
        <f t="shared" si="50"/>
        <v/>
      </c>
    </row>
    <row r="1404" spans="11:12" ht="15" customHeight="1" x14ac:dyDescent="0.2">
      <c r="K1404" s="36" t="str">
        <f t="shared" si="49"/>
        <v/>
      </c>
      <c r="L1404" s="36" t="str">
        <f t="shared" si="50"/>
        <v/>
      </c>
    </row>
    <row r="1405" spans="11:12" ht="15" customHeight="1" x14ac:dyDescent="0.2">
      <c r="K1405" s="36" t="str">
        <f t="shared" si="49"/>
        <v/>
      </c>
      <c r="L1405" s="36" t="str">
        <f t="shared" si="50"/>
        <v/>
      </c>
    </row>
    <row r="1406" spans="11:12" ht="15" customHeight="1" x14ac:dyDescent="0.2">
      <c r="K1406" s="36" t="str">
        <f t="shared" si="49"/>
        <v/>
      </c>
      <c r="L1406" s="36" t="str">
        <f t="shared" si="50"/>
        <v/>
      </c>
    </row>
    <row r="1407" spans="11:12" ht="15" customHeight="1" x14ac:dyDescent="0.2">
      <c r="K1407" s="36" t="str">
        <f t="shared" si="49"/>
        <v/>
      </c>
      <c r="L1407" s="36" t="str">
        <f t="shared" si="50"/>
        <v/>
      </c>
    </row>
    <row r="1408" spans="11:12" ht="15" customHeight="1" x14ac:dyDescent="0.2">
      <c r="K1408" s="36" t="str">
        <f t="shared" si="49"/>
        <v/>
      </c>
      <c r="L1408" s="36" t="str">
        <f t="shared" si="50"/>
        <v/>
      </c>
    </row>
    <row r="1409" spans="11:12" ht="15" customHeight="1" x14ac:dyDescent="0.2">
      <c r="K1409" s="36" t="str">
        <f t="shared" si="49"/>
        <v/>
      </c>
      <c r="L1409" s="36" t="str">
        <f t="shared" si="50"/>
        <v/>
      </c>
    </row>
    <row r="1410" spans="11:12" ht="15" customHeight="1" x14ac:dyDescent="0.2">
      <c r="K1410" s="36" t="str">
        <f t="shared" si="49"/>
        <v/>
      </c>
      <c r="L1410" s="36" t="str">
        <f t="shared" si="50"/>
        <v/>
      </c>
    </row>
    <row r="1411" spans="11:12" ht="15" customHeight="1" x14ac:dyDescent="0.2">
      <c r="K1411" s="36" t="str">
        <f t="shared" si="49"/>
        <v/>
      </c>
      <c r="L1411" s="36" t="str">
        <f t="shared" si="50"/>
        <v/>
      </c>
    </row>
    <row r="1412" spans="11:12" ht="15" customHeight="1" x14ac:dyDescent="0.2">
      <c r="K1412" s="36" t="str">
        <f t="shared" si="49"/>
        <v/>
      </c>
      <c r="L1412" s="36" t="str">
        <f t="shared" si="50"/>
        <v/>
      </c>
    </row>
    <row r="1413" spans="11:12" ht="15" customHeight="1" x14ac:dyDescent="0.2">
      <c r="K1413" s="36" t="str">
        <f t="shared" si="49"/>
        <v/>
      </c>
      <c r="L1413" s="36" t="str">
        <f t="shared" si="50"/>
        <v/>
      </c>
    </row>
    <row r="1414" spans="11:12" ht="15" customHeight="1" x14ac:dyDescent="0.2">
      <c r="K1414" s="36" t="str">
        <f t="shared" si="49"/>
        <v/>
      </c>
      <c r="L1414" s="36" t="str">
        <f t="shared" si="50"/>
        <v/>
      </c>
    </row>
    <row r="1415" spans="11:12" ht="15" customHeight="1" x14ac:dyDescent="0.2">
      <c r="K1415" s="36" t="str">
        <f t="shared" si="49"/>
        <v/>
      </c>
      <c r="L1415" s="36" t="str">
        <f t="shared" si="50"/>
        <v/>
      </c>
    </row>
    <row r="1416" spans="11:12" ht="15" customHeight="1" x14ac:dyDescent="0.2">
      <c r="K1416" s="36" t="str">
        <f t="shared" si="49"/>
        <v/>
      </c>
      <c r="L1416" s="36" t="str">
        <f t="shared" si="50"/>
        <v/>
      </c>
    </row>
    <row r="1417" spans="11:12" ht="15" customHeight="1" x14ac:dyDescent="0.2">
      <c r="K1417" s="36" t="str">
        <f t="shared" si="49"/>
        <v/>
      </c>
      <c r="L1417" s="36" t="str">
        <f t="shared" si="50"/>
        <v/>
      </c>
    </row>
    <row r="1418" spans="11:12" ht="15" customHeight="1" x14ac:dyDescent="0.2">
      <c r="K1418" s="36" t="str">
        <f t="shared" si="49"/>
        <v/>
      </c>
      <c r="L1418" s="36" t="str">
        <f t="shared" si="50"/>
        <v/>
      </c>
    </row>
    <row r="1419" spans="11:12" ht="15" customHeight="1" x14ac:dyDescent="0.2">
      <c r="K1419" s="36" t="str">
        <f t="shared" si="49"/>
        <v/>
      </c>
      <c r="L1419" s="36" t="str">
        <f t="shared" si="50"/>
        <v/>
      </c>
    </row>
    <row r="1420" spans="11:12" ht="15" customHeight="1" x14ac:dyDescent="0.2">
      <c r="K1420" s="36" t="str">
        <f t="shared" si="49"/>
        <v/>
      </c>
      <c r="L1420" s="36" t="str">
        <f t="shared" si="50"/>
        <v/>
      </c>
    </row>
    <row r="1421" spans="11:12" ht="15" customHeight="1" x14ac:dyDescent="0.2">
      <c r="K1421" s="36" t="str">
        <f t="shared" si="49"/>
        <v/>
      </c>
      <c r="L1421" s="36" t="str">
        <f t="shared" si="50"/>
        <v/>
      </c>
    </row>
    <row r="1422" spans="11:12" ht="15" customHeight="1" x14ac:dyDescent="0.2">
      <c r="K1422" s="36" t="str">
        <f t="shared" si="49"/>
        <v/>
      </c>
      <c r="L1422" s="36" t="str">
        <f t="shared" si="50"/>
        <v/>
      </c>
    </row>
    <row r="1423" spans="11:12" ht="15" customHeight="1" x14ac:dyDescent="0.2">
      <c r="K1423" s="36" t="str">
        <f t="shared" si="49"/>
        <v/>
      </c>
      <c r="L1423" s="36" t="str">
        <f t="shared" si="50"/>
        <v/>
      </c>
    </row>
    <row r="1424" spans="11:12" ht="15" customHeight="1" x14ac:dyDescent="0.2">
      <c r="K1424" s="36" t="str">
        <f t="shared" si="49"/>
        <v/>
      </c>
      <c r="L1424" s="36" t="str">
        <f t="shared" si="50"/>
        <v/>
      </c>
    </row>
    <row r="1425" spans="11:12" ht="15" customHeight="1" x14ac:dyDescent="0.2">
      <c r="K1425" s="36" t="str">
        <f t="shared" si="49"/>
        <v/>
      </c>
      <c r="L1425" s="36" t="str">
        <f t="shared" si="50"/>
        <v/>
      </c>
    </row>
    <row r="1426" spans="11:12" ht="15" customHeight="1" x14ac:dyDescent="0.2">
      <c r="K1426" s="36" t="str">
        <f t="shared" si="49"/>
        <v/>
      </c>
      <c r="L1426" s="36" t="str">
        <f t="shared" si="50"/>
        <v/>
      </c>
    </row>
    <row r="1427" spans="11:12" ht="15" customHeight="1" x14ac:dyDescent="0.2">
      <c r="K1427" s="36" t="str">
        <f t="shared" si="49"/>
        <v/>
      </c>
      <c r="L1427" s="36" t="str">
        <f t="shared" si="50"/>
        <v/>
      </c>
    </row>
    <row r="1428" spans="11:12" ht="15" customHeight="1" x14ac:dyDescent="0.2">
      <c r="K1428" s="36" t="str">
        <f t="shared" si="49"/>
        <v/>
      </c>
      <c r="L1428" s="36" t="str">
        <f t="shared" si="50"/>
        <v/>
      </c>
    </row>
    <row r="1429" spans="11:12" ht="15" customHeight="1" x14ac:dyDescent="0.2">
      <c r="K1429" s="36" t="str">
        <f t="shared" si="49"/>
        <v/>
      </c>
      <c r="L1429" s="36" t="str">
        <f t="shared" si="50"/>
        <v/>
      </c>
    </row>
    <row r="1430" spans="11:12" ht="15" customHeight="1" x14ac:dyDescent="0.2">
      <c r="K1430" s="36" t="str">
        <f t="shared" si="49"/>
        <v/>
      </c>
      <c r="L1430" s="36" t="str">
        <f t="shared" si="50"/>
        <v/>
      </c>
    </row>
    <row r="1431" spans="11:12" ht="15" customHeight="1" x14ac:dyDescent="0.2">
      <c r="K1431" s="36" t="str">
        <f t="shared" si="49"/>
        <v/>
      </c>
      <c r="L1431" s="36" t="str">
        <f t="shared" si="50"/>
        <v/>
      </c>
    </row>
    <row r="1432" spans="11:12" ht="15" customHeight="1" x14ac:dyDescent="0.2">
      <c r="K1432" s="36" t="str">
        <f t="shared" si="49"/>
        <v/>
      </c>
      <c r="L1432" s="36" t="str">
        <f t="shared" si="50"/>
        <v/>
      </c>
    </row>
    <row r="1433" spans="11:12" ht="15" customHeight="1" x14ac:dyDescent="0.2">
      <c r="K1433" s="36" t="str">
        <f t="shared" si="49"/>
        <v/>
      </c>
      <c r="L1433" s="36" t="str">
        <f t="shared" si="50"/>
        <v/>
      </c>
    </row>
    <row r="1434" spans="11:12" ht="15" customHeight="1" x14ac:dyDescent="0.2">
      <c r="K1434" s="36" t="str">
        <f t="shared" si="49"/>
        <v/>
      </c>
      <c r="L1434" s="36" t="str">
        <f t="shared" si="50"/>
        <v/>
      </c>
    </row>
    <row r="1435" spans="11:12" ht="15" customHeight="1" x14ac:dyDescent="0.2">
      <c r="K1435" s="36" t="str">
        <f t="shared" si="49"/>
        <v/>
      </c>
      <c r="L1435" s="36" t="str">
        <f t="shared" si="50"/>
        <v/>
      </c>
    </row>
    <row r="1436" spans="11:12" ht="15" customHeight="1" x14ac:dyDescent="0.2">
      <c r="K1436" s="36" t="str">
        <f t="shared" si="49"/>
        <v/>
      </c>
      <c r="L1436" s="36" t="str">
        <f t="shared" si="50"/>
        <v/>
      </c>
    </row>
    <row r="1437" spans="11:12" ht="15" customHeight="1" x14ac:dyDescent="0.2">
      <c r="K1437" s="36" t="str">
        <f t="shared" si="49"/>
        <v/>
      </c>
      <c r="L1437" s="36" t="str">
        <f t="shared" si="50"/>
        <v/>
      </c>
    </row>
    <row r="1438" spans="11:12" ht="15" customHeight="1" x14ac:dyDescent="0.2">
      <c r="K1438" s="36" t="str">
        <f t="shared" si="49"/>
        <v/>
      </c>
      <c r="L1438" s="36" t="str">
        <f t="shared" si="50"/>
        <v/>
      </c>
    </row>
    <row r="1439" spans="11:12" ht="15" customHeight="1" x14ac:dyDescent="0.2">
      <c r="K1439" s="36" t="str">
        <f t="shared" si="49"/>
        <v/>
      </c>
      <c r="L1439" s="36" t="str">
        <f t="shared" si="50"/>
        <v/>
      </c>
    </row>
    <row r="1440" spans="11:12" ht="15" customHeight="1" x14ac:dyDescent="0.2">
      <c r="K1440" s="36" t="str">
        <f t="shared" si="49"/>
        <v/>
      </c>
      <c r="L1440" s="36" t="str">
        <f t="shared" si="50"/>
        <v/>
      </c>
    </row>
  </sheetData>
  <sheetProtection algorithmName="SHA-512" hashValue="F7uQvZW/Szl00m0Q9cA5EtmN8XAIUtnxZwCjtbleiEoG87tX6yswgRzxhUIjn1mIgLqLTi/d/fBDTvyVQeREGA==" saltValue="5J1b2Ntde0oGySY0ycSajg==" spinCount="100000" sheet="1" objects="1" scenarios="1"/>
  <mergeCells count="7">
    <mergeCell ref="O1:Q1"/>
    <mergeCell ref="N19:S19"/>
    <mergeCell ref="N40:P40"/>
    <mergeCell ref="N2:O3"/>
    <mergeCell ref="N36:S39"/>
    <mergeCell ref="Q2:Q3"/>
    <mergeCell ref="P2:P3"/>
  </mergeCells>
  <dataValidations count="3">
    <dataValidation type="list" allowBlank="1" showInputMessage="1" showErrorMessage="1" sqref="N2" xr:uid="{00000000-0002-0000-0500-000000000000}">
      <formula1>Cities</formula1>
    </dataValidation>
    <dataValidation type="list" allowBlank="1" showInputMessage="1" showErrorMessage="1" sqref="Q2" xr:uid="{00000000-0002-0000-0500-000001000000}">
      <formula1>"1,2,3,4,5"</formula1>
    </dataValidation>
    <dataValidation type="list" allowBlank="1" showInputMessage="1" showErrorMessage="1" sqref="P2" xr:uid="{00000000-0002-0000-0500-000002000000}">
      <formula1>"Fiber XC MRC, Ethernet XC MRC, Copper XC MRC"</formula1>
    </dataValidation>
  </dataValidations>
  <hyperlinks>
    <hyperlink ref="N1" location="'Table of Contents'!A1" display="Home" xr:uid="{00000000-0004-0000-0500-000000000000}"/>
  </hyperlinks>
  <pageMargins left="0.75" right="0.75" top="1" bottom="1" header="0.5" footer="0.5"/>
  <pageSetup orientation="portrait" horizontalDpi="4294967292" verticalDpi="4294967292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B1:Z14"/>
  <sheetViews>
    <sheetView showGridLines="0" showRowColHeaders="0" workbookViewId="0">
      <selection activeCell="L18" sqref="L18"/>
    </sheetView>
  </sheetViews>
  <sheetFormatPr baseColWidth="10" defaultRowHeight="15" customHeight="1" x14ac:dyDescent="0.15"/>
  <cols>
    <col min="1" max="1" width="4.7109375" style="77" customWidth="1"/>
    <col min="2" max="2" width="10.7109375" style="77" customWidth="1"/>
    <col min="3" max="3" width="15.7109375" style="77" customWidth="1"/>
    <col min="4" max="4" width="12.7109375" style="77" customWidth="1"/>
    <col min="5" max="5" width="15.7109375" style="77" customWidth="1"/>
    <col min="6" max="17" width="10.7109375" style="77" customWidth="1"/>
    <col min="18" max="18" width="6.42578125" style="77" customWidth="1"/>
    <col min="19" max="26" width="10.7109375" style="77" hidden="1" customWidth="1"/>
    <col min="27" max="16384" width="10.7109375" style="77"/>
  </cols>
  <sheetData>
    <row r="1" spans="2:26" ht="30" customHeight="1" x14ac:dyDescent="0.15">
      <c r="B1" s="34" t="s">
        <v>70</v>
      </c>
      <c r="C1" s="233" t="s">
        <v>76</v>
      </c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</row>
    <row r="2" spans="2:26" ht="30" customHeight="1" x14ac:dyDescent="0.15">
      <c r="B2" s="230" t="s">
        <v>77</v>
      </c>
      <c r="C2" s="231"/>
      <c r="D2" s="231"/>
      <c r="E2" s="232"/>
      <c r="F2" s="230" t="s">
        <v>65</v>
      </c>
      <c r="G2" s="231"/>
      <c r="H2" s="231"/>
      <c r="I2" s="232"/>
      <c r="J2" s="230" t="s">
        <v>146</v>
      </c>
      <c r="K2" s="231"/>
      <c r="L2" s="231"/>
      <c r="M2" s="232"/>
      <c r="N2" s="230" t="s">
        <v>155</v>
      </c>
      <c r="O2" s="231"/>
      <c r="P2" s="231"/>
      <c r="Q2" s="232"/>
      <c r="X2" s="67" t="s">
        <v>63</v>
      </c>
      <c r="Y2" s="67">
        <v>3</v>
      </c>
    </row>
    <row r="3" spans="2:26" ht="15" customHeight="1" x14ac:dyDescent="0.2">
      <c r="B3" s="105" t="s">
        <v>33</v>
      </c>
      <c r="C3" s="105" t="s">
        <v>32</v>
      </c>
      <c r="D3" s="105" t="s">
        <v>31</v>
      </c>
      <c r="E3" s="105" t="s">
        <v>0</v>
      </c>
      <c r="F3" s="106" t="s">
        <v>21</v>
      </c>
      <c r="G3" s="106" t="s">
        <v>17</v>
      </c>
      <c r="H3" s="106" t="s">
        <v>22</v>
      </c>
      <c r="I3" s="106" t="s">
        <v>20</v>
      </c>
      <c r="J3" s="106" t="s">
        <v>21</v>
      </c>
      <c r="K3" s="106" t="s">
        <v>17</v>
      </c>
      <c r="L3" s="106" t="s">
        <v>22</v>
      </c>
      <c r="M3" s="106" t="s">
        <v>20</v>
      </c>
      <c r="N3" s="106" t="s">
        <v>21</v>
      </c>
      <c r="O3" s="106" t="s">
        <v>17</v>
      </c>
      <c r="P3" s="106" t="s">
        <v>22</v>
      </c>
      <c r="Q3" s="106" t="s">
        <v>20</v>
      </c>
      <c r="S3" s="77" t="s">
        <v>58</v>
      </c>
      <c r="T3" s="77" t="s">
        <v>59</v>
      </c>
      <c r="U3" s="77" t="s">
        <v>60</v>
      </c>
      <c r="V3" s="77" t="s">
        <v>61</v>
      </c>
      <c r="W3" s="77" t="s">
        <v>62</v>
      </c>
      <c r="X3" s="77" t="s">
        <v>64</v>
      </c>
    </row>
    <row r="4" spans="2:26" ht="15" customHeight="1" x14ac:dyDescent="0.15">
      <c r="B4" s="138" t="s">
        <v>42</v>
      </c>
      <c r="C4" s="139" t="s">
        <v>44</v>
      </c>
      <c r="D4" s="139" t="s">
        <v>46</v>
      </c>
      <c r="E4" s="140" t="s">
        <v>12</v>
      </c>
      <c r="F4" s="136">
        <f t="shared" ref="F4:F5" ca="1" si="0">IF($X4&lt;$Y$2,"",MIN(INDIRECT(CONCATENATE("'Pivot'!",ADDRESS($S4,$U$4),":",ADDRESS($T4,$U$4)))))</f>
        <v>300</v>
      </c>
      <c r="G4" s="84">
        <f t="shared" ref="G4:G5" ca="1" si="1">IF($X4&lt;$Y$2,"",MEDIAN(INDIRECT(CONCATENATE("'Pivot'!",ADDRESS($S4,$U$4),":",ADDRESS($T4,$U$4)))))</f>
        <v>361.44578313253015</v>
      </c>
      <c r="H4" s="84">
        <f t="shared" ref="H4:H5" ca="1" si="2">IF($X4&lt;$Y$2,"",AVERAGE(INDIRECT(CONCATENATE("'Pivot'!",ADDRESS($S4,$U$4),":",ADDRESS($T4,$U$4)))))</f>
        <v>371.44426062650598</v>
      </c>
      <c r="I4" s="84">
        <f t="shared" ref="I4:I5" ca="1" si="3">IF($X4&lt;$Y$2,"",MAX(INDIRECT(CONCATENATE("'Pivot'!",ADDRESS($S4,$U$4),":",ADDRESS($T4,$U$4)))))</f>
        <v>427</v>
      </c>
      <c r="J4" s="85">
        <f ca="1">IF($Y4&lt;$Y$2,"",MIN(INDIRECT(CONCATENATE("'Pivot'!",ADDRESS($S4,$V$4),":",ADDRESS($T4,$V$4)))))</f>
        <v>277.10843373493975</v>
      </c>
      <c r="K4" s="85">
        <f ca="1">IF($Y4&lt;$Y$2,"",MEDIAN(INDIRECT(CONCATENATE("'Pivot'!",ADDRESS($S4,$V$4),":",ADDRESS($T4,$V$4)))))</f>
        <v>323.42048</v>
      </c>
      <c r="L4" s="85">
        <f ca="1">IF($Y4&lt;$Y$2,"",AVERAGE(INDIRECT(CONCATENATE("'Pivot'!",ADDRESS($S4,$V$4),":",ADDRESS($T4,$V$4)))))</f>
        <v>337.73734843373495</v>
      </c>
      <c r="M4" s="85">
        <f ca="1">IF($Y4&lt;$Y$2,"",MAX(INDIRECT(CONCATENATE("'Pivot'!",ADDRESS($S4,$V$4),":",ADDRESS($T4,$V$4)))))</f>
        <v>427</v>
      </c>
      <c r="N4" s="84">
        <f ca="1">IF($Z4&lt;$Y$2,"",MIN(INDIRECT(CONCATENATE("'Pivot'!",ADDRESS($S4,$W$4),":",ADDRESS($T4,$W$4)))))</f>
        <v>250</v>
      </c>
      <c r="O4" s="84">
        <f ca="1">IF($Z4&lt;$Y$2,"",MEDIAN(INDIRECT(CONCATENATE("'Pivot'!",ADDRESS($S4,$W$4),":",ADDRESS($T4,$W$4)))))</f>
        <v>277.10843373493975</v>
      </c>
      <c r="P4" s="84">
        <f ca="1">IF($Z4&lt;$Y$2,"",AVERAGE(INDIRECT(CONCATENATE("'Pivot'!",ADDRESS($S4,$W$4),":",ADDRESS($T4,$W$4)))))</f>
        <v>311.14564674698795</v>
      </c>
      <c r="Q4" s="86">
        <f ca="1">IF($Z4&lt;$Y$2,"",MAX(INDIRECT(CONCATENATE("'Pivot'!",ADDRESS($S4,$W$4),":",ADDRESS($T4,$W$4)))))</f>
        <v>427</v>
      </c>
      <c r="S4" s="77">
        <f>MATCH($E4,Pivot!$D:$D,0)</f>
        <v>6</v>
      </c>
      <c r="T4" s="77">
        <f>MATCH(CONCATENATE($E4," Total"),Pivot!$D:$D,0)-1</f>
        <v>10</v>
      </c>
      <c r="U4" s="77">
        <f>MATCH(CONCATENATE("average of ",$F$2),Pivot!$5:$5,0)</f>
        <v>6</v>
      </c>
      <c r="V4" s="77">
        <f>MATCH(CONCATENATE("average of ",$J$2),Pivot!$5:$5,0)</f>
        <v>7</v>
      </c>
      <c r="W4" s="77">
        <f>MATCH(CONCATENATE("average of ",$N$2),Pivot!$5:$5,0)</f>
        <v>8</v>
      </c>
      <c r="X4" s="77">
        <f ca="1">COUNT(INDIRECT(CONCATENATE("'Count Pivot'!",ADDRESS($S4,$U$4),":",ADDRESS($T4,$U$4))))</f>
        <v>5</v>
      </c>
      <c r="Y4" s="77">
        <f ca="1">COUNT(INDIRECT(CONCATENATE("'Count Pivot'!",ADDRESS($S4,$V$4),":",ADDRESS($T4,$V$4))))</f>
        <v>4</v>
      </c>
      <c r="Z4" s="77">
        <f ca="1">COUNT(INDIRECT(CONCATENATE("'Count Pivot'!",ADDRESS($S4,$W$4),":",ADDRESS($T4,$W$4))))</f>
        <v>5</v>
      </c>
    </row>
    <row r="5" spans="2:26" ht="15" customHeight="1" x14ac:dyDescent="0.15">
      <c r="B5" s="138" t="s">
        <v>43</v>
      </c>
      <c r="C5" s="139" t="s">
        <v>43</v>
      </c>
      <c r="D5" s="139" t="s">
        <v>45</v>
      </c>
      <c r="E5" s="140" t="s">
        <v>4</v>
      </c>
      <c r="F5" s="137">
        <f t="shared" ca="1" si="0"/>
        <v>200</v>
      </c>
      <c r="G5" s="83">
        <f t="shared" ca="1" si="1"/>
        <v>273</v>
      </c>
      <c r="H5" s="83">
        <f t="shared" ca="1" si="2"/>
        <v>279.71428571428572</v>
      </c>
      <c r="I5" s="83">
        <f t="shared" ca="1" si="3"/>
        <v>412</v>
      </c>
      <c r="J5" s="87">
        <f t="shared" ref="J5" ca="1" si="4">IF($Y5&lt;$Y$2,"",MIN(INDIRECT(CONCATENATE("'Pivot'!",ADDRESS($S5,$V$4),":",ADDRESS($T5,$V$4)))))</f>
        <v>170</v>
      </c>
      <c r="K5" s="87">
        <f t="shared" ref="K5" ca="1" si="5">IF($Y5&lt;$Y$2,"",MEDIAN(INDIRECT(CONCATENATE("'Pivot'!",ADDRESS($S5,$V$4),":",ADDRESS($T5,$V$4)))))</f>
        <v>228</v>
      </c>
      <c r="L5" s="87">
        <f t="shared" ref="L5" ca="1" si="6">IF($Y5&lt;$Y$2,"",AVERAGE(INDIRECT(CONCATENATE("'Pivot'!",ADDRESS($S5,$V$4),":",ADDRESS($T5,$V$4)))))</f>
        <v>244.71428571428572</v>
      </c>
      <c r="M5" s="87">
        <f t="shared" ref="M5" ca="1" si="7">IF($Y5&lt;$Y$2,"",MAX(INDIRECT(CONCATENATE("'Pivot'!",ADDRESS($S5,$V$4),":",ADDRESS($T5,$V$4)))))</f>
        <v>342</v>
      </c>
      <c r="N5" s="83">
        <f t="shared" ref="N5" ca="1" si="8">IF($Z5&lt;$Y$2,"",MIN(INDIRECT(CONCATENATE("'Pivot'!",ADDRESS($S5,$W$4),":",ADDRESS($T5,$W$4)))))</f>
        <v>165</v>
      </c>
      <c r="O5" s="83">
        <f t="shared" ref="O5" ca="1" si="9">IF($Z5&lt;$Y$2,"",MEDIAN(INDIRECT(CONCATENATE("'Pivot'!",ADDRESS($S5,$W$4),":",ADDRESS($T5,$W$4)))))</f>
        <v>225</v>
      </c>
      <c r="P5" s="83">
        <f t="shared" ref="P5" ca="1" si="10">IF($Z5&lt;$Y$2,"",AVERAGE(INDIRECT(CONCATENATE("'Pivot'!",ADDRESS($S5,$W$4),":",ADDRESS($T5,$W$4)))))</f>
        <v>238.33333333333334</v>
      </c>
      <c r="Q5" s="88">
        <f t="shared" ref="Q5" ca="1" si="11">IF($Z5&lt;$Y$2,"",MAX(INDIRECT(CONCATENATE("'Pivot'!",ADDRESS($S5,$W$4),":",ADDRESS($T5,$W$4)))))</f>
        <v>365</v>
      </c>
      <c r="S5" s="77">
        <f>MATCH($E5,Pivot!$D:$D,0)</f>
        <v>12</v>
      </c>
      <c r="T5" s="77">
        <f>MATCH(CONCATENATE($E5," Total"),Pivot!$D:$D,0)-1</f>
        <v>18</v>
      </c>
      <c r="X5" s="77">
        <f t="shared" ref="X5:X9" ca="1" si="12">COUNT(INDIRECT(CONCATENATE("'Count Pivot'!",ADDRESS($S5,$U$4),":",ADDRESS($T5,$U$4))))</f>
        <v>7</v>
      </c>
      <c r="Y5" s="77">
        <f t="shared" ref="Y5:Y9" ca="1" si="13">COUNT(INDIRECT(CONCATENATE("'Count Pivot'!",ADDRESS($S5,$V$4),":",ADDRESS($T5,$V$4))))</f>
        <v>7</v>
      </c>
      <c r="Z5" s="77">
        <f t="shared" ref="Z5:Z9" ca="1" si="14">COUNT(INDIRECT(CONCATENATE("'Count Pivot'!",ADDRESS($S5,$W$4),":",ADDRESS($T5,$W$4))))</f>
        <v>6</v>
      </c>
    </row>
    <row r="6" spans="2:26" ht="15" customHeight="1" x14ac:dyDescent="0.15">
      <c r="B6" s="130"/>
      <c r="C6" s="131"/>
      <c r="D6" s="131"/>
      <c r="E6" s="131"/>
      <c r="F6" s="132"/>
      <c r="G6" s="132"/>
      <c r="H6" s="132"/>
      <c r="I6" s="132"/>
      <c r="J6" s="133"/>
      <c r="K6" s="133"/>
      <c r="L6" s="133"/>
      <c r="M6" s="133"/>
      <c r="N6" s="132"/>
      <c r="O6" s="132"/>
      <c r="P6" s="132"/>
      <c r="Q6" s="134"/>
      <c r="S6" s="77" t="e">
        <f>MATCH(#REF!,Pivot!$D:$D,0)</f>
        <v>#REF!</v>
      </c>
      <c r="T6" s="77" t="e">
        <f>MATCH(CONCATENATE(#REF!," Total"),Pivot!$D:$D,0)-1</f>
        <v>#REF!</v>
      </c>
      <c r="X6" s="77">
        <f t="shared" ca="1" si="12"/>
        <v>0</v>
      </c>
      <c r="Y6" s="77">
        <f t="shared" ca="1" si="13"/>
        <v>0</v>
      </c>
      <c r="Z6" s="77">
        <f t="shared" ca="1" si="14"/>
        <v>0</v>
      </c>
    </row>
    <row r="7" spans="2:26" ht="15" customHeight="1" x14ac:dyDescent="0.15">
      <c r="B7" s="235" t="s">
        <v>160</v>
      </c>
      <c r="C7" s="236"/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7"/>
      <c r="S7" s="77" t="e">
        <f>MATCH(#REF!,Pivot!$D:$D,0)</f>
        <v>#REF!</v>
      </c>
      <c r="T7" s="77" t="e">
        <f>MATCH(CONCATENATE(#REF!," Total"),Pivot!$D:$D,0)-1</f>
        <v>#REF!</v>
      </c>
      <c r="X7" s="77">
        <f t="shared" ca="1" si="12"/>
        <v>0</v>
      </c>
      <c r="Y7" s="77">
        <f t="shared" ca="1" si="13"/>
        <v>0</v>
      </c>
      <c r="Z7" s="77">
        <f t="shared" ca="1" si="14"/>
        <v>0</v>
      </c>
    </row>
    <row r="8" spans="2:26" ht="45" customHeight="1" x14ac:dyDescent="0.15">
      <c r="B8" s="166" t="s">
        <v>195</v>
      </c>
      <c r="C8" s="167"/>
      <c r="D8" s="168"/>
      <c r="F8" s="82"/>
      <c r="G8" s="82"/>
      <c r="S8" s="77" t="e">
        <f>MATCH(#REF!,Pivot!$D:$D,0)</f>
        <v>#REF!</v>
      </c>
      <c r="T8" s="77" t="e">
        <f>MATCH(CONCATENATE(#REF!," Total"),Pivot!$D:$D,0)-1</f>
        <v>#REF!</v>
      </c>
      <c r="X8" s="77">
        <f t="shared" ca="1" si="12"/>
        <v>0</v>
      </c>
      <c r="Y8" s="77">
        <f t="shared" ca="1" si="13"/>
        <v>0</v>
      </c>
      <c r="Z8" s="77">
        <f t="shared" ca="1" si="14"/>
        <v>0</v>
      </c>
    </row>
    <row r="9" spans="2:26" ht="15" customHeight="1" x14ac:dyDescent="0.15">
      <c r="B9" s="163"/>
      <c r="C9" s="163"/>
      <c r="D9" s="163"/>
      <c r="E9" s="163"/>
      <c r="F9" s="164"/>
      <c r="G9" s="164"/>
      <c r="H9" s="164"/>
      <c r="I9" s="164"/>
      <c r="J9" s="165"/>
      <c r="K9" s="165"/>
      <c r="L9" s="165"/>
      <c r="M9" s="165"/>
      <c r="N9" s="164"/>
      <c r="O9" s="164"/>
      <c r="P9" s="164"/>
      <c r="Q9" s="164"/>
      <c r="S9" s="77" t="e">
        <f>MATCH($E9,Pivot!$D:$D,0)</f>
        <v>#N/A</v>
      </c>
      <c r="T9" s="77" t="e">
        <f>MATCH(CONCATENATE($E9," Total"),Pivot!$D:$D,0)-1</f>
        <v>#N/A</v>
      </c>
      <c r="X9" s="77">
        <f t="shared" ca="1" si="12"/>
        <v>0</v>
      </c>
      <c r="Y9" s="77">
        <f t="shared" ca="1" si="13"/>
        <v>0</v>
      </c>
      <c r="Z9" s="77">
        <f t="shared" ca="1" si="14"/>
        <v>0</v>
      </c>
    </row>
    <row r="12" spans="2:26" ht="45" customHeight="1" x14ac:dyDescent="0.15"/>
    <row r="13" spans="2:26" ht="15" customHeight="1" x14ac:dyDescent="0.15">
      <c r="F13" s="82"/>
      <c r="G13" s="82"/>
    </row>
    <row r="14" spans="2:26" ht="15" customHeight="1" x14ac:dyDescent="0.15">
      <c r="F14" s="82"/>
    </row>
  </sheetData>
  <sheetProtection algorithmName="SHA-512" hashValue="OjWqamxGcwF0FeBkr/H85h4y+vh/oW/6nyiAbx5JixvqBEs6wxRyV+p+b1w7iLUIiXMbWuJv3oDFsmKmmMW9EQ==" saltValue="h5tgiprC1PvBfyBG3JE1Qw==" spinCount="100000" sheet="1" objects="1" scenarios="1" sort="0" autoFilter="0"/>
  <autoFilter ref="B3:Q9" xr:uid="{EC936545-77D3-6A46-A715-34BEAEA34FA1}"/>
  <mergeCells count="7">
    <mergeCell ref="B8:D8"/>
    <mergeCell ref="F2:I2"/>
    <mergeCell ref="B2:E2"/>
    <mergeCell ref="C1:Q1"/>
    <mergeCell ref="J2:M2"/>
    <mergeCell ref="N2:Q2"/>
    <mergeCell ref="B7:Q7"/>
  </mergeCells>
  <hyperlinks>
    <hyperlink ref="B1" location="'Table of Contents'!A1" display="Home" xr:uid="{00000000-0004-0000-0600-000000000000}"/>
  </hyperlink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/>
  <dimension ref="B1:Z8"/>
  <sheetViews>
    <sheetView showGridLines="0" showRowColHeaders="0" workbookViewId="0">
      <selection activeCell="L18" sqref="L18"/>
    </sheetView>
  </sheetViews>
  <sheetFormatPr baseColWidth="10" defaultRowHeight="15" customHeight="1" x14ac:dyDescent="0.15"/>
  <cols>
    <col min="1" max="1" width="4.7109375" style="77" customWidth="1"/>
    <col min="2" max="2" width="10.7109375" style="77" customWidth="1"/>
    <col min="3" max="3" width="15.7109375" style="77" customWidth="1"/>
    <col min="4" max="4" width="12.7109375" style="77" customWidth="1"/>
    <col min="5" max="5" width="15.7109375" style="77" customWidth="1"/>
    <col min="6" max="17" width="10.7109375" style="77" customWidth="1"/>
    <col min="18" max="18" width="8.28515625" style="77" customWidth="1"/>
    <col min="19" max="26" width="10.7109375" style="77" hidden="1" customWidth="1"/>
    <col min="27" max="27" width="0" style="77" hidden="1" customWidth="1"/>
    <col min="28" max="16384" width="10.7109375" style="77"/>
  </cols>
  <sheetData>
    <row r="1" spans="2:26" ht="30" customHeight="1" x14ac:dyDescent="0.15">
      <c r="B1" s="34" t="s">
        <v>70</v>
      </c>
      <c r="C1" s="186" t="s">
        <v>79</v>
      </c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8"/>
    </row>
    <row r="2" spans="2:26" ht="30" customHeight="1" x14ac:dyDescent="0.15">
      <c r="B2" s="230" t="s">
        <v>77</v>
      </c>
      <c r="C2" s="231"/>
      <c r="D2" s="231"/>
      <c r="E2" s="232"/>
      <c r="F2" s="230" t="s">
        <v>35</v>
      </c>
      <c r="G2" s="231"/>
      <c r="H2" s="231"/>
      <c r="I2" s="232"/>
      <c r="J2" s="230" t="s">
        <v>36</v>
      </c>
      <c r="K2" s="231"/>
      <c r="L2" s="231"/>
      <c r="M2" s="232"/>
      <c r="N2" s="230" t="s">
        <v>37</v>
      </c>
      <c r="O2" s="231"/>
      <c r="P2" s="231"/>
      <c r="Q2" s="232"/>
      <c r="X2" s="67" t="s">
        <v>63</v>
      </c>
      <c r="Y2" s="67">
        <v>3</v>
      </c>
    </row>
    <row r="3" spans="2:26" ht="15" customHeight="1" x14ac:dyDescent="0.2">
      <c r="B3" s="105" t="s">
        <v>33</v>
      </c>
      <c r="C3" s="105" t="s">
        <v>32</v>
      </c>
      <c r="D3" s="105" t="s">
        <v>31</v>
      </c>
      <c r="E3" s="105" t="s">
        <v>0</v>
      </c>
      <c r="F3" s="106" t="s">
        <v>21</v>
      </c>
      <c r="G3" s="106" t="s">
        <v>17</v>
      </c>
      <c r="H3" s="106" t="s">
        <v>22</v>
      </c>
      <c r="I3" s="106" t="s">
        <v>20</v>
      </c>
      <c r="J3" s="106" t="s">
        <v>21</v>
      </c>
      <c r="K3" s="106" t="s">
        <v>17</v>
      </c>
      <c r="L3" s="106" t="s">
        <v>22</v>
      </c>
      <c r="M3" s="106" t="s">
        <v>20</v>
      </c>
      <c r="N3" s="106" t="s">
        <v>21</v>
      </c>
      <c r="O3" s="106" t="s">
        <v>17</v>
      </c>
      <c r="P3" s="106" t="s">
        <v>22</v>
      </c>
      <c r="Q3" s="106" t="s">
        <v>20</v>
      </c>
      <c r="S3" s="77" t="s">
        <v>58</v>
      </c>
      <c r="T3" s="77" t="s">
        <v>59</v>
      </c>
      <c r="U3" s="77" t="s">
        <v>60</v>
      </c>
      <c r="V3" s="77" t="s">
        <v>61</v>
      </c>
      <c r="W3" s="77" t="s">
        <v>62</v>
      </c>
      <c r="X3" s="77" t="s">
        <v>64</v>
      </c>
    </row>
    <row r="4" spans="2:26" ht="15" customHeight="1" x14ac:dyDescent="0.15">
      <c r="B4" s="138" t="s">
        <v>42</v>
      </c>
      <c r="C4" s="139" t="s">
        <v>44</v>
      </c>
      <c r="D4" s="139" t="s">
        <v>46</v>
      </c>
      <c r="E4" s="140" t="s">
        <v>12</v>
      </c>
      <c r="F4" s="136">
        <f t="shared" ref="F4:F5" ca="1" si="0">IF($X4&lt;$Y$2,"",MIN(INDIRECT(CONCATENATE("'Pivot'!",ADDRESS($S4,$U$4),":",ADDRESS($T4,$U$4)))))</f>
        <v>55</v>
      </c>
      <c r="G4" s="84">
        <f t="shared" ref="G4:G5" ca="1" si="1">IF($X4&lt;$Y$2,"",MEDIAN(INDIRECT(CONCATENATE("'Pivot'!",ADDRESS($S4,$U$4),":",ADDRESS($T4,$U$4)))))</f>
        <v>90.361445783132538</v>
      </c>
      <c r="H4" s="84">
        <f t="shared" ref="H4:H5" ca="1" si="2">IF($X4&lt;$Y$2,"",AVERAGE(INDIRECT(CONCATENATE("'Pivot'!",ADDRESS($S4,$U$4),":",ADDRESS($T4,$U$4)))))</f>
        <v>140.87228915662649</v>
      </c>
      <c r="I4" s="84">
        <f t="shared" ref="I4:I5" ca="1" si="3">IF($X4&lt;$Y$2,"",MAX(INDIRECT(CONCATENATE("'Pivot'!",ADDRESS($S4,$U$4),":",ADDRESS($T4,$U$4)))))</f>
        <v>250</v>
      </c>
      <c r="J4" s="85">
        <f t="shared" ref="J4:J5" ca="1" si="4">IF($Y4&lt;$Y$2,"",MIN(INDIRECT(CONCATENATE("'Pivot'!",ADDRESS($S4,$V$4),":",ADDRESS($T4,$V$4)))))</f>
        <v>137.5</v>
      </c>
      <c r="K4" s="85">
        <f t="shared" ref="K4:K5" ca="1" si="5">IF($Y4&lt;$Y$2,"",MEDIAN(INDIRECT(CONCATENATE("'Pivot'!",ADDRESS($S4,$V$4),":",ADDRESS($T4,$V$4)))))</f>
        <v>150</v>
      </c>
      <c r="L4" s="85">
        <f t="shared" ref="L4:L5" ca="1" si="6">IF($Y4&lt;$Y$2,"",AVERAGE(INDIRECT(CONCATENATE("'Pivot'!",ADDRESS($S4,$V$4),":",ADDRESS($T4,$V$4)))))</f>
        <v>176.5</v>
      </c>
      <c r="M4" s="85">
        <f t="shared" ref="M4:M5" ca="1" si="7">IF($Y4&lt;$Y$2,"",MAX(INDIRECT(CONCATENATE("'Pivot'!",ADDRESS($S4,$V$4),":",ADDRESS($T4,$V$4)))))</f>
        <v>242</v>
      </c>
      <c r="N4" s="84">
        <f t="shared" ref="N4:N5" ca="1" si="8">IF($Z4&lt;$Y$2,"",MIN(INDIRECT(CONCATENATE("'Pivot'!",ADDRESS($S4,$W$4),":",ADDRESS($T4,$W$4)))))</f>
        <v>45</v>
      </c>
      <c r="O4" s="84">
        <f t="shared" ref="O4:O5" ca="1" si="9">IF($Z4&lt;$Y$2,"",MEDIAN(INDIRECT(CONCATENATE("'Pivot'!",ADDRESS($S4,$W$4),":",ADDRESS($T4,$W$4)))))</f>
        <v>75</v>
      </c>
      <c r="P4" s="84">
        <f t="shared" ref="P4:P5" ca="1" si="10">IF($Z4&lt;$Y$2,"",AVERAGE(INDIRECT(CONCATENATE("'Pivot'!",ADDRESS($S4,$W$4),":",ADDRESS($T4,$W$4)))))</f>
        <v>109.90602409638555</v>
      </c>
      <c r="Q4" s="86">
        <f t="shared" ref="Q4:Q5" ca="1" si="11">IF($Z4&lt;$Y$2,"",MAX(INDIRECT(CONCATENATE("'Pivot'!",ADDRESS($S4,$W$4),":",ADDRESS($T4,$W$4)))))</f>
        <v>242</v>
      </c>
      <c r="S4" s="77">
        <f>MATCH($E4,Pivot!$D:$D,0)</f>
        <v>6</v>
      </c>
      <c r="T4" s="77">
        <f>MATCH(CONCATENATE($E4," Total"),Pivot!$D:$D,0)-1</f>
        <v>10</v>
      </c>
      <c r="U4" s="77">
        <f>MATCH(CONCATENATE("average of ",$F$2),Pivot!$5:$5,0)</f>
        <v>9</v>
      </c>
      <c r="V4" s="77">
        <f>MATCH(CONCATENATE("average of ",$J$2),Pivot!$5:$5,0)</f>
        <v>10</v>
      </c>
      <c r="W4" s="77">
        <f>MATCH(CONCATENATE("average of ",$N$2),Pivot!$5:$5,0)</f>
        <v>11</v>
      </c>
      <c r="X4" s="77">
        <f ca="1">COUNT(INDIRECT(CONCATENATE("'Count Pivot'!",ADDRESS($S4,$U$4),":",ADDRESS($T4,$U$4))))</f>
        <v>5</v>
      </c>
      <c r="Y4" s="77">
        <f ca="1">COUNT(INDIRECT(CONCATENATE("'Count Pivot'!",ADDRESS($S4,$V$4),":",ADDRESS($T4,$V$4))))</f>
        <v>3</v>
      </c>
      <c r="Z4" s="77">
        <f ca="1">COUNT(INDIRECT(CONCATENATE("'Count Pivot'!",ADDRESS($S4,$W$4),":",ADDRESS($T4,$W$4))))</f>
        <v>5</v>
      </c>
    </row>
    <row r="5" spans="2:26" ht="15" customHeight="1" x14ac:dyDescent="0.15">
      <c r="B5" s="138" t="s">
        <v>43</v>
      </c>
      <c r="C5" s="139" t="s">
        <v>43</v>
      </c>
      <c r="D5" s="139" t="s">
        <v>45</v>
      </c>
      <c r="E5" s="140" t="s">
        <v>4</v>
      </c>
      <c r="F5" s="137">
        <f t="shared" ca="1" si="0"/>
        <v>150</v>
      </c>
      <c r="G5" s="83">
        <f t="shared" ca="1" si="1"/>
        <v>250</v>
      </c>
      <c r="H5" s="83">
        <f t="shared" ca="1" si="2"/>
        <v>250</v>
      </c>
      <c r="I5" s="83">
        <f t="shared" ca="1" si="3"/>
        <v>350</v>
      </c>
      <c r="J5" s="87">
        <f t="shared" ca="1" si="4"/>
        <v>100</v>
      </c>
      <c r="K5" s="87">
        <f t="shared" ca="1" si="5"/>
        <v>150</v>
      </c>
      <c r="L5" s="87">
        <f t="shared" ca="1" si="6"/>
        <v>185</v>
      </c>
      <c r="M5" s="87">
        <f t="shared" ca="1" si="7"/>
        <v>275</v>
      </c>
      <c r="N5" s="83">
        <f t="shared" ca="1" si="8"/>
        <v>75</v>
      </c>
      <c r="O5" s="83">
        <f t="shared" ca="1" si="9"/>
        <v>155</v>
      </c>
      <c r="P5" s="83">
        <f t="shared" ca="1" si="10"/>
        <v>205.83333333333334</v>
      </c>
      <c r="Q5" s="88">
        <f t="shared" ca="1" si="11"/>
        <v>500</v>
      </c>
      <c r="S5" s="77">
        <f>MATCH($E5,Pivot!$D:$D,0)</f>
        <v>12</v>
      </c>
      <c r="T5" s="77">
        <f>MATCH(CONCATENATE($E5," Total"),Pivot!$D:$D,0)-1</f>
        <v>18</v>
      </c>
      <c r="X5" s="77">
        <f t="shared" ref="X5" ca="1" si="12">COUNT(INDIRECT(CONCATENATE("'Count Pivot'!",ADDRESS($S5,$U$4),":",ADDRESS($T5,$U$4))))</f>
        <v>6</v>
      </c>
      <c r="Y5" s="77">
        <f t="shared" ref="Y5" ca="1" si="13">COUNT(INDIRECT(CONCATENATE("'Count Pivot'!",ADDRESS($S5,$V$4),":",ADDRESS($T5,$V$4))))</f>
        <v>5</v>
      </c>
      <c r="Z5" s="77">
        <f t="shared" ref="Z5" ca="1" si="14">COUNT(INDIRECT(CONCATENATE("'Count Pivot'!",ADDRESS($S5,$W$4),":",ADDRESS($T5,$W$4))))</f>
        <v>6</v>
      </c>
    </row>
    <row r="6" spans="2:26" ht="15" customHeight="1" x14ac:dyDescent="0.15">
      <c r="B6" s="130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5"/>
    </row>
    <row r="7" spans="2:26" ht="15" customHeight="1" x14ac:dyDescent="0.15">
      <c r="B7" s="238" t="s">
        <v>107</v>
      </c>
      <c r="C7" s="239"/>
      <c r="D7" s="239"/>
      <c r="E7" s="239"/>
      <c r="F7" s="239"/>
      <c r="G7" s="239"/>
      <c r="H7" s="239"/>
      <c r="I7" s="239"/>
      <c r="J7" s="239"/>
      <c r="K7" s="239"/>
      <c r="L7" s="239"/>
      <c r="M7" s="239"/>
      <c r="N7" s="239"/>
      <c r="O7" s="239"/>
      <c r="P7" s="239"/>
      <c r="Q7" s="240"/>
    </row>
    <row r="8" spans="2:26" ht="45" customHeight="1" x14ac:dyDescent="0.15">
      <c r="B8" s="166" t="s">
        <v>195</v>
      </c>
      <c r="C8" s="167"/>
      <c r="D8" s="168"/>
    </row>
  </sheetData>
  <sheetProtection algorithmName="SHA-512" hashValue="JZ/Klbo/gicUMgvOJ9gyQDQht4I1d+4ENlR7g2x3r0Xc8DcPNOmgY1t2eP/aW6Dq7B27fJ78g+rm93LPLGRutw==" saltValue="faSf9JTwlBsm1hhCByhS/Q==" spinCount="100000" sheet="1" objects="1" scenarios="1" sort="0" autoFilter="0"/>
  <autoFilter ref="B3:Q5" xr:uid="{9C555D3A-B94B-5649-A18F-1AF6C0C5C2F4}"/>
  <mergeCells count="7">
    <mergeCell ref="B7:Q7"/>
    <mergeCell ref="B8:D8"/>
    <mergeCell ref="C1:Q1"/>
    <mergeCell ref="B2:E2"/>
    <mergeCell ref="F2:I2"/>
    <mergeCell ref="J2:M2"/>
    <mergeCell ref="N2:Q2"/>
  </mergeCells>
  <hyperlinks>
    <hyperlink ref="B1" location="'Table of Contents'!A1" display="Home" xr:uid="{00000000-0004-0000-0700-000000000000}"/>
  </hyperlink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/>
  <dimension ref="B1:O8"/>
  <sheetViews>
    <sheetView showGridLines="0" showRowColHeaders="0" workbookViewId="0">
      <selection activeCell="L18" sqref="L18"/>
    </sheetView>
  </sheetViews>
  <sheetFormatPr baseColWidth="10" defaultRowHeight="15" customHeight="1" x14ac:dyDescent="0.15"/>
  <cols>
    <col min="1" max="1" width="4.7109375" style="77" customWidth="1"/>
    <col min="2" max="2" width="10.7109375" style="77" customWidth="1"/>
    <col min="3" max="3" width="15.7109375" style="77" customWidth="1"/>
    <col min="4" max="4" width="12.7109375" style="77" customWidth="1"/>
    <col min="5" max="5" width="15.7109375" style="77" customWidth="1"/>
    <col min="6" max="7" width="10.7109375" style="77" customWidth="1"/>
    <col min="8" max="8" width="10.85546875" style="77" customWidth="1"/>
    <col min="9" max="9" width="10.7109375" style="77" customWidth="1"/>
    <col min="10" max="10" width="8.7109375" style="77" customWidth="1"/>
    <col min="11" max="15" width="10.7109375" style="77" hidden="1" customWidth="1"/>
    <col min="16" max="16384" width="10.7109375" style="77"/>
  </cols>
  <sheetData>
    <row r="1" spans="2:15" ht="30" customHeight="1" x14ac:dyDescent="0.15">
      <c r="B1" s="34" t="s">
        <v>70</v>
      </c>
      <c r="C1" s="186" t="s">
        <v>78</v>
      </c>
      <c r="D1" s="187"/>
      <c r="E1" s="187"/>
      <c r="F1" s="187"/>
      <c r="G1" s="187"/>
      <c r="H1" s="187"/>
      <c r="I1" s="188"/>
    </row>
    <row r="2" spans="2:15" ht="30" customHeight="1" x14ac:dyDescent="0.15">
      <c r="B2" s="230" t="s">
        <v>77</v>
      </c>
      <c r="C2" s="231"/>
      <c r="D2" s="231"/>
      <c r="E2" s="232"/>
      <c r="F2" s="230" t="s">
        <v>38</v>
      </c>
      <c r="G2" s="231"/>
      <c r="H2" s="231"/>
      <c r="I2" s="232"/>
      <c r="N2" s="67" t="s">
        <v>63</v>
      </c>
      <c r="O2" s="67">
        <v>3</v>
      </c>
    </row>
    <row r="3" spans="2:15" ht="15" customHeight="1" x14ac:dyDescent="0.2">
      <c r="B3" s="105" t="s">
        <v>33</v>
      </c>
      <c r="C3" s="105" t="s">
        <v>32</v>
      </c>
      <c r="D3" s="105" t="s">
        <v>31</v>
      </c>
      <c r="E3" s="105" t="s">
        <v>0</v>
      </c>
      <c r="F3" s="106" t="s">
        <v>21</v>
      </c>
      <c r="G3" s="106" t="s">
        <v>17</v>
      </c>
      <c r="H3" s="106" t="s">
        <v>22</v>
      </c>
      <c r="I3" s="106" t="s">
        <v>20</v>
      </c>
      <c r="K3" s="77" t="s">
        <v>58</v>
      </c>
      <c r="L3" s="77" t="s">
        <v>59</v>
      </c>
      <c r="M3" s="77" t="s">
        <v>60</v>
      </c>
      <c r="N3" s="77" t="s">
        <v>64</v>
      </c>
    </row>
    <row r="4" spans="2:15" ht="15" customHeight="1" x14ac:dyDescent="0.15">
      <c r="B4" s="138" t="s">
        <v>42</v>
      </c>
      <c r="C4" s="139" t="s">
        <v>44</v>
      </c>
      <c r="D4" s="139" t="s">
        <v>46</v>
      </c>
      <c r="E4" s="140" t="s">
        <v>12</v>
      </c>
      <c r="F4" s="136">
        <f t="shared" ref="F4:F5" ca="1" si="0">IF($N4&lt;$O$2,"",MIN(INDIRECT(CONCATENATE("'Pivot'!",ADDRESS($K4,$M$4),":",ADDRESS($L4,$M$4)))))</f>
        <v>817</v>
      </c>
      <c r="G4" s="89">
        <f t="shared" ref="G4:G5" ca="1" si="1">IF($N4&lt;$O$2,"",MEDIAN(INDIRECT(CONCATENATE("'Pivot'!",ADDRESS($K4,$M$4),":",ADDRESS($L4,$M$4)))))</f>
        <v>1416</v>
      </c>
      <c r="H4" s="84">
        <f t="shared" ref="H4:H5" ca="1" si="2">IF($N4&lt;$O$2,"",AVERAGE(INDIRECT(CONCATENATE("'Pivot'!",ADDRESS($K4,$M$4),":",ADDRESS($L4,$M$4)))))</f>
        <v>1493.1060240963857</v>
      </c>
      <c r="I4" s="86">
        <f t="shared" ref="I4:I5" ca="1" si="3">IF($N4&lt;$O$2,"",MAX(INDIRECT(CONCATENATE("'Pivot'!",ADDRESS($K4,$M$4),":",ADDRESS($L4,$M$4)))))</f>
        <v>2775.0000000000005</v>
      </c>
      <c r="K4" s="77">
        <f>MATCH($E4,Pivot!$D:$D,0)</f>
        <v>6</v>
      </c>
      <c r="L4" s="77">
        <f>MATCH(CONCATENATE($E4," Total"),Pivot!$D:$D,0)-1</f>
        <v>10</v>
      </c>
      <c r="M4" s="77">
        <f>MATCH(CONCATENATE("average of ",$F$2),Pivot!$5:$5,0)</f>
        <v>12</v>
      </c>
      <c r="N4" s="77">
        <f ca="1">COUNT(INDIRECT(CONCATENATE("'Count Pivot'!",ADDRESS($K4,$M$4),":",ADDRESS($L4,$M$4))))</f>
        <v>5</v>
      </c>
    </row>
    <row r="5" spans="2:15" ht="15" customHeight="1" x14ac:dyDescent="0.15">
      <c r="B5" s="138" t="s">
        <v>43</v>
      </c>
      <c r="C5" s="139" t="s">
        <v>43</v>
      </c>
      <c r="D5" s="139" t="s">
        <v>45</v>
      </c>
      <c r="E5" s="140" t="s">
        <v>4</v>
      </c>
      <c r="F5" s="137">
        <f t="shared" ca="1" si="0"/>
        <v>550</v>
      </c>
      <c r="G5" s="90">
        <f t="shared" ca="1" si="1"/>
        <v>1050</v>
      </c>
      <c r="H5" s="83">
        <f t="shared" ca="1" si="2"/>
        <v>1194.5</v>
      </c>
      <c r="I5" s="88">
        <f t="shared" ca="1" si="3"/>
        <v>2200</v>
      </c>
      <c r="K5" s="77">
        <f>MATCH($E5,Pivot!$D:$D,0)</f>
        <v>12</v>
      </c>
      <c r="L5" s="77">
        <f>MATCH(CONCATENATE($E5," Total"),Pivot!$D:$D,0)-1</f>
        <v>18</v>
      </c>
      <c r="N5" s="77">
        <f t="shared" ref="N5" ca="1" si="4">COUNT(INDIRECT(CONCATENATE("'Count Pivot'!",ADDRESS($K5,$M$4),":",ADDRESS($L5,$M$4))))</f>
        <v>6</v>
      </c>
    </row>
    <row r="6" spans="2:15" ht="15" customHeight="1" x14ac:dyDescent="0.15">
      <c r="B6" s="130"/>
      <c r="C6" s="131"/>
      <c r="D6" s="131"/>
      <c r="E6" s="131"/>
      <c r="F6" s="131"/>
      <c r="G6" s="131"/>
      <c r="H6" s="131"/>
      <c r="I6" s="135"/>
    </row>
    <row r="7" spans="2:15" ht="15" customHeight="1" x14ac:dyDescent="0.15">
      <c r="B7" s="238" t="s">
        <v>108</v>
      </c>
      <c r="C7" s="239"/>
      <c r="D7" s="239"/>
      <c r="E7" s="239"/>
      <c r="F7" s="239"/>
      <c r="G7" s="239"/>
      <c r="H7" s="239"/>
      <c r="I7" s="240"/>
    </row>
    <row r="8" spans="2:15" ht="45" customHeight="1" x14ac:dyDescent="0.15">
      <c r="B8" s="166" t="s">
        <v>195</v>
      </c>
      <c r="C8" s="167"/>
      <c r="D8" s="168"/>
    </row>
  </sheetData>
  <sheetProtection algorithmName="SHA-512" hashValue="T5ttcWNP1ZF3OdpGwQ2Mn+X/EV9KjwLfxuz0SO3NAvRHKbM3/ae+kioNbtmQ15a+iWktxMwNKWOhVsku4tj+sA==" saltValue="bL17xqGXzhWtwgFwB2wJ6w==" spinCount="100000" sheet="1" objects="1" scenarios="1" sort="0" autoFilter="0"/>
  <autoFilter ref="B3:I5" xr:uid="{D9B2B406-3736-CD4A-B256-2238B235BDF1}"/>
  <mergeCells count="5">
    <mergeCell ref="B7:I7"/>
    <mergeCell ref="B8:D8"/>
    <mergeCell ref="B2:E2"/>
    <mergeCell ref="F2:I2"/>
    <mergeCell ref="C1:I1"/>
  </mergeCells>
  <hyperlinks>
    <hyperlink ref="B1" location="'Table of Contents'!A1" display="Home" xr:uid="{00000000-0004-0000-0800-000000000000}"/>
  </hyperlink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11</vt:i4>
      </vt:variant>
    </vt:vector>
  </HeadingPairs>
  <TitlesOfParts>
    <vt:vector size="24" baseType="lpstr">
      <vt:lpstr>Table of Contents</vt:lpstr>
      <vt:lpstr>All Data</vt:lpstr>
      <vt:lpstr>P-kw Operator</vt:lpstr>
      <vt:lpstr>XC MRC Operator</vt:lpstr>
      <vt:lpstr>Cab Install NRC Operator</vt:lpstr>
      <vt:lpstr>TCO Operator</vt:lpstr>
      <vt:lpstr>P-kw Stats</vt:lpstr>
      <vt:lpstr>XC Stats</vt:lpstr>
      <vt:lpstr>Cabinet Install Stats</vt:lpstr>
      <vt:lpstr>TCO Stats</vt:lpstr>
      <vt:lpstr>Operator Time Series Charts</vt:lpstr>
      <vt:lpstr>Stats Series</vt:lpstr>
      <vt:lpstr>Stats Series Charts</vt:lpstr>
      <vt:lpstr>Cities</vt:lpstr>
      <vt:lpstr>Europe</vt:lpstr>
      <vt:lpstr>'Cab Install NRC Operator'!Extract</vt:lpstr>
      <vt:lpstr>'P-kw Operator'!Extract</vt:lpstr>
      <vt:lpstr>'XC MRC Operator'!Extract</vt:lpstr>
      <vt:lpstr>Metric</vt:lpstr>
      <vt:lpstr>MetricLKUP</vt:lpstr>
      <vt:lpstr>Region</vt:lpstr>
      <vt:lpstr>RegionLKUP</vt:lpstr>
      <vt:lpstr>US_CAN</vt:lpstr>
      <vt:lpstr>variables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Hjembo</dc:creator>
  <cp:lastModifiedBy>Jon Hjembo</cp:lastModifiedBy>
  <cp:lastPrinted>2014-06-26T18:06:56Z</cp:lastPrinted>
  <dcterms:created xsi:type="dcterms:W3CDTF">2013-06-24T17:45:33Z</dcterms:created>
  <dcterms:modified xsi:type="dcterms:W3CDTF">2021-09-01T16:53:40Z</dcterms:modified>
</cp:coreProperties>
</file>